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ГЛАВНАЯ" sheetId="1" r:id="rId1"/>
    <sheet name="Бронная ул. 20 корп. 1" sheetId="2" r:id="rId2"/>
    <sheet name="1-й Индустриальный пер. д.12" sheetId="3" r:id="rId3"/>
    <sheet name="Бронная ул. д.13 корп.1" sheetId="4" r:id="rId4"/>
    <sheet name="Бронная ул. д.14" sheetId="5" r:id="rId5"/>
    <sheet name="Народный бульвар.д.4" sheetId="6" r:id="rId6"/>
    <sheet name="Магистральная ул.д.8 корп.1" sheetId="7" r:id="rId7"/>
    <sheet name="Магистральная ул.д.13.корп.3" sheetId="8" r:id="rId8"/>
    <sheet name="Магистральная ул.д.16" sheetId="9" r:id="rId9"/>
    <sheet name="Магистральная ул. д.19" sheetId="10" r:id="rId10"/>
    <sheet name="Магистральная ул.д.20" sheetId="11" r:id="rId11"/>
    <sheet name="Культуры ул.д.1 корп.14" sheetId="12" r:id="rId12"/>
    <sheet name="Культуры ул.д.5" sheetId="13" r:id="rId13"/>
    <sheet name="Культуры ул.д.7" sheetId="14" r:id="rId14"/>
    <sheet name="Культуры ул.д.9 корп.15" sheetId="15" r:id="rId15"/>
    <sheet name="Культуры ул.д.10.корп.11" sheetId="16" r:id="rId16"/>
    <sheet name="Октябрьская ул.д.31 корп.1" sheetId="17" r:id="rId17"/>
    <sheet name="Октябрьская ул.д.32 корп.16" sheetId="18" r:id="rId18"/>
    <sheet name="Октябрьская ул.д.34" sheetId="19" r:id="rId19"/>
    <sheet name="Октябрьская ул.д.37&quot;а&quot;" sheetId="20" r:id="rId20"/>
    <sheet name="Октябрьская ул.д.37 корп.1" sheetId="21" r:id="rId21"/>
    <sheet name="Октябрьская ул.д.37 корп.2" sheetId="22" r:id="rId22"/>
    <sheet name="Октябрьская ул.д.38" sheetId="23" r:id="rId23"/>
    <sheet name="Октябрьская ул.д.39" sheetId="24" r:id="rId24"/>
    <sheet name="Октябрьская ул.д.40 корп.17" sheetId="25" r:id="rId25"/>
    <sheet name="Октябрьская ул.д.49 корп.1" sheetId="26" r:id="rId26"/>
    <sheet name="Октябрьская ул.д.52" sheetId="27" r:id="rId27"/>
    <sheet name="Октябрьская ул.д.56" sheetId="28" r:id="rId28"/>
    <sheet name="Энгельса ул.д.31" sheetId="29" r:id="rId29"/>
    <sheet name="Энгельса ул.д.35 корп.7" sheetId="30" r:id="rId30"/>
    <sheet name="Энгельса ул.д.43" sheetId="31" r:id="rId31"/>
    <sheet name="Энгельса ул.д.47" sheetId="32" r:id="rId32"/>
    <sheet name="Энгельса ул.д.51" sheetId="33" r:id="rId33"/>
    <sheet name="Энгельса ул.д.53" sheetId="34" r:id="rId34"/>
    <sheet name="Октябрьская ул.д.58" sheetId="35" r:id="rId35"/>
    <sheet name="Октябрьская ул.д.60" sheetId="36" r:id="rId36"/>
    <sheet name="Магистральная ул.д.15" sheetId="37" r:id="rId37"/>
    <sheet name="Магистральная ул.д.17" sheetId="38" r:id="rId38"/>
    <sheet name="Магистральная ул.д.13" sheetId="39" r:id="rId39"/>
    <sheet name="Новикова-Прибоя ул.д.24 корп.1" sheetId="40" r:id="rId40"/>
    <sheet name="Новикова -Прибоя ул.д.24 корп.2" sheetId="41" r:id="rId41"/>
    <sheet name="СВОД" sheetId="42" r:id="rId42"/>
  </sheets>
  <externalReferences>
    <externalReference r:id="rId45"/>
    <externalReference r:id="rId46"/>
    <externalReference r:id="rId47"/>
  </externalReferences>
  <definedNames/>
  <calcPr fullCalcOnLoad="1" refMode="R1C1"/>
</workbook>
</file>

<file path=xl/sharedStrings.xml><?xml version="1.0" encoding="utf-8"?>
<sst xmlns="http://schemas.openxmlformats.org/spreadsheetml/2006/main" count="4725" uniqueCount="386">
  <si>
    <t>Реализация услуг по содержанию жилищного фонда</t>
  </si>
  <si>
    <t>Доходы по начислению:</t>
  </si>
  <si>
    <t>Платежи населения начислено:</t>
  </si>
  <si>
    <t>Платежи населения поступило:</t>
  </si>
  <si>
    <t>Арендаторы начислено:</t>
  </si>
  <si>
    <t>Арендаторы поступило:</t>
  </si>
  <si>
    <t>Платные услуги:</t>
  </si>
  <si>
    <t>№ п/п</t>
  </si>
  <si>
    <t>Наименование статей</t>
  </si>
  <si>
    <t>Расходы</t>
  </si>
  <si>
    <t xml:space="preserve">1. </t>
  </si>
  <si>
    <t>Благоустройство и санитарная очистка: домовладений, в т.ч.:</t>
  </si>
  <si>
    <t>Заработная плата</t>
  </si>
  <si>
    <t>Итого:</t>
  </si>
  <si>
    <t>2.</t>
  </si>
  <si>
    <t xml:space="preserve">Содержание домового хозяйства </t>
  </si>
  <si>
    <t>Вывоз жидких нечистот</t>
  </si>
  <si>
    <t>Дежурное освещение (сч.фактуры)</t>
  </si>
  <si>
    <t>3.</t>
  </si>
  <si>
    <t>Содержание лифтового оборудования</t>
  </si>
  <si>
    <t>4.</t>
  </si>
  <si>
    <t>Текущий ремонт конструктивных элементов</t>
  </si>
  <si>
    <t>4.4.</t>
  </si>
  <si>
    <t>5.</t>
  </si>
  <si>
    <t>Прочие прямые, общехозяйственные расходы</t>
  </si>
  <si>
    <t>Амортизация</t>
  </si>
  <si>
    <t>Страхование транспорта</t>
  </si>
  <si>
    <t>Обслуживание насосных установок</t>
  </si>
  <si>
    <t>6.</t>
  </si>
  <si>
    <t>7.</t>
  </si>
  <si>
    <t>8.</t>
  </si>
  <si>
    <t>9.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</si>
  <si>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</si>
  <si>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</si>
  <si>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</si>
  <si>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</si>
  <si>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</si>
  <si>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</si>
  <si>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</si>
  <si>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</si>
  <si>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</si>
  <si>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</si>
  <si>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</si>
  <si>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</si>
  <si>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2.7.</t>
  </si>
  <si>
    <t>2.8.</t>
  </si>
  <si>
    <t>4.1.</t>
  </si>
  <si>
    <t>4.2.</t>
  </si>
  <si>
    <t>4.3.</t>
  </si>
  <si>
    <t>4.5.</t>
  </si>
  <si>
    <t>4.6.</t>
  </si>
  <si>
    <t>5.1.</t>
  </si>
  <si>
    <t>5.2.</t>
  </si>
  <si>
    <t>5.3.</t>
  </si>
  <si>
    <t>5.4.</t>
  </si>
  <si>
    <t>5.6.</t>
  </si>
  <si>
    <t>5.7.</t>
  </si>
  <si>
    <t>5.8.</t>
  </si>
  <si>
    <t xml:space="preserve">Материалы (факт списание) </t>
  </si>
  <si>
    <t>Приобретение моющих средств</t>
  </si>
  <si>
    <t>Себестоимость услуг:</t>
  </si>
  <si>
    <t>Итого расходов:</t>
  </si>
  <si>
    <t xml:space="preserve">Дератизация подвала </t>
  </si>
  <si>
    <t>Техобслуживание вентканалов, газоходов</t>
  </si>
  <si>
    <t xml:space="preserve"> - ППР</t>
  </si>
  <si>
    <t xml:space="preserve">Оплата рабочих текущего ремонта </t>
  </si>
  <si>
    <t xml:space="preserve">Обслуживание ВДГО </t>
  </si>
  <si>
    <t>3.1.</t>
  </si>
  <si>
    <t>3.2.</t>
  </si>
  <si>
    <t>3.3.</t>
  </si>
  <si>
    <t>3.4.</t>
  </si>
  <si>
    <t>Всего:</t>
  </si>
  <si>
    <t>1.</t>
  </si>
  <si>
    <t>1-й Индустриальный пер. д.12</t>
  </si>
  <si>
    <t>Магистральная ул. д.19</t>
  </si>
  <si>
    <t>Способ управления</t>
  </si>
  <si>
    <t>Адрес дома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</si>
  <si>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</si>
  <si>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</si>
  <si>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</si>
  <si>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</si>
  <si>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</si>
  <si>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</si>
  <si>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</si>
  <si>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</si>
  <si>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</si>
  <si>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</si>
  <si>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</si>
  <si>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</si>
  <si>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</si>
  <si>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</si>
  <si>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</si>
  <si>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</si>
  <si>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</si>
  <si>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</si>
  <si>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</si>
  <si>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</si>
  <si>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</si>
  <si>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</si>
  <si>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</si>
  <si>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Бронная ул. д.13 корп.1</t>
  </si>
  <si>
    <t>Бронная ул. д.14</t>
  </si>
  <si>
    <t>Народный бульвар.д.4</t>
  </si>
  <si>
    <t>Магистральная ул.д.8 корп.1</t>
  </si>
  <si>
    <t>Магистральная ул.д.13.корп.3</t>
  </si>
  <si>
    <t>Магистральная ул.д.20</t>
  </si>
  <si>
    <t>Культуры ул.д.1 корп.14</t>
  </si>
  <si>
    <t>Культуры ул.д.5</t>
  </si>
  <si>
    <t>Культуры ул.д.7</t>
  </si>
  <si>
    <t>Культуры ул.д.9 корп.15</t>
  </si>
  <si>
    <t>Культуры ул.д.10.корп.11</t>
  </si>
  <si>
    <t>Октябрьская ул.д.31 корп.1</t>
  </si>
  <si>
    <t>Октябрьская ул.д.32 корп.16</t>
  </si>
  <si>
    <t>Октябрьская ул.д.34</t>
  </si>
  <si>
    <t>Октябрьская ул.д.37"а"</t>
  </si>
  <si>
    <t>Октябрьская ул.д.37 корп.1</t>
  </si>
  <si>
    <t>Октябрьская ул.д.37 корп.2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</si>
  <si>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</si>
  <si>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</si>
  <si>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</si>
  <si>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</si>
  <si>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</si>
  <si>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</si>
  <si>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</si>
  <si>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</si>
  <si>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</si>
  <si>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</si>
  <si>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</si>
  <si>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</si>
  <si>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Вернуться на главную страницу к списку домов</t>
  </si>
  <si>
    <t>в т.ч.управление (9,85% от тарифа)</t>
  </si>
  <si>
    <t xml:space="preserve">Услуги КВЦ (начисл. и обработка, сбор платежей, Обслуживания АРМ) </t>
  </si>
  <si>
    <t>Для просмотра информации о Вашем доме, нажмите на адрес дома. Форма для просмотра откроется автоматически.</t>
  </si>
  <si>
    <t xml:space="preserve">Перечень жилых домов,  находящихся в управлении и на обслуживании в связи с непосредственным способом управления по договорам с ООО "ЖКО Приокский". </t>
  </si>
  <si>
    <t>Договор управления</t>
  </si>
  <si>
    <t>Непосредственный способ управления</t>
  </si>
  <si>
    <t>Жилищно-строительные кооперативы.</t>
  </si>
  <si>
    <t>Октябрьская ул.д.58</t>
  </si>
  <si>
    <t>Октябрьская ул.д.60</t>
  </si>
  <si>
    <t>Магистральная ул.д.13</t>
  </si>
  <si>
    <t>Магистральная ул.д.15</t>
  </si>
  <si>
    <t>Магистральная ул.д.17</t>
  </si>
  <si>
    <t>Новикова-Прибоя ул.д.24 корп.1</t>
  </si>
  <si>
    <t>Новикова -Прибоя ул.д.24 корп.2</t>
  </si>
  <si>
    <t xml:space="preserve">Техн.освитедельствование: </t>
  </si>
  <si>
    <t>Налог на доходы</t>
  </si>
  <si>
    <t>Прочие:</t>
  </si>
  <si>
    <t>Отчисления во внебюджетные фонды 26,2%</t>
  </si>
  <si>
    <t xml:space="preserve">Услуги аварийно-ремонтной службы </t>
  </si>
  <si>
    <t>Директор ООО "ЖКО Приокский"</t>
  </si>
  <si>
    <t xml:space="preserve">Вывоз твердых бытовых отходов </t>
  </si>
  <si>
    <t xml:space="preserve">Дворник </t>
  </si>
  <si>
    <t xml:space="preserve">Приобретение спецодежды </t>
  </si>
  <si>
    <t xml:space="preserve">Вывоз крупногабаритного мусора </t>
  </si>
  <si>
    <t xml:space="preserve">Техн.обсл.и ремонт лифтов: </t>
  </si>
  <si>
    <t xml:space="preserve">Измерение фаза-нуль: </t>
  </si>
  <si>
    <t>ТСЖ</t>
  </si>
  <si>
    <t xml:space="preserve">Приобретение песочно-соляной смеси </t>
  </si>
  <si>
    <t>З/п мастеров, диспетчеров и т.д.</t>
  </si>
  <si>
    <t xml:space="preserve"> - Заявочный</t>
  </si>
  <si>
    <t xml:space="preserve"> - Профосмотр</t>
  </si>
  <si>
    <t xml:space="preserve"> - Непредвиденные работы</t>
  </si>
  <si>
    <t>1.7.</t>
  </si>
  <si>
    <t>Прочие расходы (аренда трактора, экскаватора, погрузчика, автоподъемника)</t>
  </si>
  <si>
    <t>Уборщицы л/клеток</t>
  </si>
  <si>
    <t>Захоронение ТБО, КГМ и ОПО</t>
  </si>
  <si>
    <t xml:space="preserve">Содержание мастерских </t>
  </si>
  <si>
    <t>Общеэксплуатационные расходы</t>
  </si>
  <si>
    <t>Сведения о выполненных работах (оказанных услугах) по содержанию и ремонту общего имущества в многоквартирных домах за 2011 год по ООО "ЖКО Приокский".</t>
  </si>
  <si>
    <t>Спецодежда, инвентарь</t>
  </si>
  <si>
    <t>ГСМ, запчасти, техобслуж, эл.энергия, свар.аппарата, аттест.раб.мест</t>
  </si>
  <si>
    <t xml:space="preserve">Электротехнические работы :  </t>
  </si>
  <si>
    <t>Прочие расходы: подряд: ремонт швов, кровли</t>
  </si>
  <si>
    <t>РАСХОДЫ:</t>
  </si>
  <si>
    <t>отопление</t>
  </si>
  <si>
    <t>ГВС</t>
  </si>
  <si>
    <t>электроэнергия</t>
  </si>
  <si>
    <t>ВСЕГО ДОХОДОВ:</t>
  </si>
  <si>
    <t>Отопление, ГВС</t>
  </si>
  <si>
    <t>Электроэнергия</t>
  </si>
  <si>
    <t>Коммунальные услуги</t>
  </si>
  <si>
    <t>3.5.</t>
  </si>
  <si>
    <t>Страхование лифтов</t>
  </si>
  <si>
    <t>без Ассоциации, половины обслуживания ПК, без учебных проектов</t>
  </si>
  <si>
    <t>А.Е. Митяев</t>
  </si>
  <si>
    <t>ВСЕГО РАСХОДОВ:</t>
  </si>
  <si>
    <t>Погашение догла Квадре (отопление, ГВС в счет плановой прибыли организации)</t>
  </si>
  <si>
    <t>Итого доход - расход</t>
  </si>
  <si>
    <t>Результат 2012 (плановая прибыль, уменьшенная на величину долга+результат дохода по поступлению за минусом величины расходов)</t>
  </si>
  <si>
    <t>Отчет  о выполнении производственно-финансовых показателей по содержанию и ремонту жилищного фонда</t>
  </si>
  <si>
    <t>за 2012 год</t>
  </si>
  <si>
    <t>по ООО "ЖКО Приокский"</t>
  </si>
  <si>
    <t>ЖСК</t>
  </si>
  <si>
    <t>Отчет</t>
  </si>
  <si>
    <t>о выполненных работах по жилому дому  1-й Индустриальный переулок, д. 12</t>
  </si>
  <si>
    <t xml:space="preserve">Работы, выполненные по технической эксплуатации, ремонту, санитарной очистке жилого дома и придомовой территории  </t>
  </si>
  <si>
    <t>Nпп</t>
  </si>
  <si>
    <t>Статьи затрат</t>
  </si>
  <si>
    <t>Единицы измерения</t>
  </si>
  <si>
    <t>Затраты, руб.</t>
  </si>
  <si>
    <t>1</t>
  </si>
  <si>
    <t>Текущий ремонт:</t>
  </si>
  <si>
    <t>ППР</t>
  </si>
  <si>
    <t>руб.</t>
  </si>
  <si>
    <t>Материалы</t>
  </si>
  <si>
    <t>Непредвиденные затраты</t>
  </si>
  <si>
    <t>Дежурство слесарей,электриков</t>
  </si>
  <si>
    <t>Профилактический осмотр</t>
  </si>
  <si>
    <t>Другое (больничный лист работодателя, отпуска, разовые выплаты, з/плата операторов и т.д.)</t>
  </si>
  <si>
    <t>Прочие (з/части, ГСМ, э/энергия св.апп.)</t>
  </si>
  <si>
    <t>2</t>
  </si>
  <si>
    <t>Санитарная очистка:</t>
  </si>
  <si>
    <t>Зарплата дворников</t>
  </si>
  <si>
    <t>Зарплата уборщиц</t>
  </si>
  <si>
    <t xml:space="preserve"> </t>
  </si>
  <si>
    <t>Погрузка и вывоз к/г мусора</t>
  </si>
  <si>
    <t>Захоронение к/г мусора</t>
  </si>
  <si>
    <t>3</t>
  </si>
  <si>
    <t>Содержание домохозяйства:</t>
  </si>
  <si>
    <t>Вывоз ТБО</t>
  </si>
  <si>
    <t>Захоронение ТБО</t>
  </si>
  <si>
    <t>Лифты:</t>
  </si>
  <si>
    <t>техническое обслуживание</t>
  </si>
  <si>
    <t>диагностичекое обследование</t>
  </si>
  <si>
    <t>Прочие(дез/станция, противопожар.меропр.):</t>
  </si>
  <si>
    <t>Услуги сторонних организаций:</t>
  </si>
  <si>
    <t>4</t>
  </si>
  <si>
    <t>ВСЕГО:</t>
  </si>
  <si>
    <t>5</t>
  </si>
  <si>
    <t>Общецеховые расходы</t>
  </si>
  <si>
    <t>6</t>
  </si>
  <si>
    <t>Отчисления КВЦ</t>
  </si>
  <si>
    <t>7</t>
  </si>
  <si>
    <t>Услуги паспортно-визовой службы</t>
  </si>
  <si>
    <t>8</t>
  </si>
  <si>
    <t>9</t>
  </si>
  <si>
    <t xml:space="preserve">Внеэксплуатационные расходы </t>
  </si>
  <si>
    <t>10</t>
  </si>
  <si>
    <t>ИТОГО:</t>
  </si>
  <si>
    <t>11</t>
  </si>
  <si>
    <t>12</t>
  </si>
  <si>
    <t>13</t>
  </si>
  <si>
    <t>Налог</t>
  </si>
  <si>
    <t>14</t>
  </si>
  <si>
    <t>ВСЕГО К ОПЛАТЕ:</t>
  </si>
  <si>
    <t>Начислено по тарифу</t>
  </si>
  <si>
    <t>Сумма поступлений от населения</t>
  </si>
  <si>
    <t>Итого поступлений</t>
  </si>
  <si>
    <t xml:space="preserve">Директор </t>
  </si>
  <si>
    <t>Митяев А.Е.</t>
  </si>
  <si>
    <t>о выполненных работах по жилому дому  Бронная, д. 13 кор.1</t>
  </si>
  <si>
    <t>о выполненных работах по жилому дому  Бронная, д. 14</t>
  </si>
  <si>
    <t>о выполненных работах по жилому дому  Народный бульвар, д. 4</t>
  </si>
  <si>
    <t>о выполненных работах по жилому дому  Магистральная, д. 8 кор.1</t>
  </si>
  <si>
    <t>о выполненных работах по жилому дому  Магистральная, д. 16</t>
  </si>
  <si>
    <t>о выполненных работах по жилому дому  Магистральная, д. 20</t>
  </si>
  <si>
    <t>о выполненных работах по жилому дому  Культуры, д. 1/14</t>
  </si>
  <si>
    <t>о выполненных работах по жилому дому  Культуры, д. 5</t>
  </si>
  <si>
    <t>о выполненных работах по жилому дому  Культуры, д. 7</t>
  </si>
  <si>
    <t>о выполненных работах по жилому дому  Культуры, д. 9/15</t>
  </si>
  <si>
    <t>о выполненных работах по жилому дому  Культуры, д. 10/11</t>
  </si>
  <si>
    <t>о выполненных работах по жилому дому  Октябрьская, д. 31/1</t>
  </si>
  <si>
    <t>о выполненных работах по жилому дому  Октябрьская, д. 32/16</t>
  </si>
  <si>
    <t>о выполненных работах по жилому дому  Октябрьская, д. 34</t>
  </si>
  <si>
    <t>о выполненных работах по жилому дому  Октябрьская, д. 37-а</t>
  </si>
  <si>
    <t>о выполненных работах по жилому дому  Октябрьская, д. 37 кор. 1</t>
  </si>
  <si>
    <t>о выполненных работах по жилому дому  Октябрьская, д. 37 кор. 2</t>
  </si>
  <si>
    <t>о выполненных работах по жилому дому  Октябрьская, д. 38</t>
  </si>
  <si>
    <t>о выполненных работах по жилому дому  Октябрьская , д. 39</t>
  </si>
  <si>
    <t>о выполненных работах по жилому дому  Октябрьская, д. 40 /17</t>
  </si>
  <si>
    <t>о выполненных работах по жилому дому  Октябрьская, д. 49 кор.1</t>
  </si>
  <si>
    <t>о выполненных работах по жилому дому  Октябрьская, д. 52</t>
  </si>
  <si>
    <t>о выполненных работах по жилому дому  Октябрьская , д. 56</t>
  </si>
  <si>
    <t>о выполненных работах по жилому дому  Энгельса, д. 31</t>
  </si>
  <si>
    <t>о выполненных работах по жилому дому  Энгельса, д. 35/7</t>
  </si>
  <si>
    <t>о выполненных работах по жилому дому  Энгельса , д. 43</t>
  </si>
  <si>
    <t>о выполненных работах по жилому дому  Энгельса, д. 47</t>
  </si>
  <si>
    <t>о выполненных работах по жилому дому  Энгельса, д. 51</t>
  </si>
  <si>
    <t>о выполненных работах по жилому дому  Энгельса, д. 53</t>
  </si>
  <si>
    <t>о выполненных работах по жилому дому  Октябрьская , д. 58</t>
  </si>
  <si>
    <t>о выполненных работах по жилому дому  Октябрьская, д. 60</t>
  </si>
  <si>
    <t>Рентабельность 7 %</t>
  </si>
  <si>
    <t>о выполненных работах по жилому дому  Магистральная, д. 13</t>
  </si>
  <si>
    <t>о выполненных работах по жилому дому  Магистральная, д. 15</t>
  </si>
  <si>
    <t>о выполненных работах по жилому дому  Магистральная, д. 17</t>
  </si>
  <si>
    <t>о выполненных работах по жилому дому  Новикова-Прибоя, д. 24 кор.1</t>
  </si>
  <si>
    <t>о выполненных работах по жилому дому  Новикова-Прибоя, д .24 кор.2</t>
  </si>
  <si>
    <t>Бронная ул. 20 корп. 1</t>
  </si>
  <si>
    <t>о выполненных работах по жилому дому  Бронная, д. 20 кор.1</t>
  </si>
  <si>
    <t>за 2013 г.</t>
  </si>
  <si>
    <t>Рентабельность 8 %</t>
  </si>
  <si>
    <t>595181,30</t>
  </si>
  <si>
    <t>586052,85</t>
  </si>
  <si>
    <t>Накопления в счет выполнения работ</t>
  </si>
  <si>
    <t>в предстоящем периоде</t>
  </si>
  <si>
    <t>Рентабельность 6 %</t>
  </si>
  <si>
    <t>592283,64</t>
  </si>
  <si>
    <t>585441,07</t>
  </si>
  <si>
    <t>Накопления в счет выполнения</t>
  </si>
  <si>
    <t>работ в предстояшем периоде</t>
  </si>
  <si>
    <t>126458,16</t>
  </si>
  <si>
    <t>Выполненные работы в счет</t>
  </si>
  <si>
    <t>будущих поступлений</t>
  </si>
  <si>
    <t>978373,32</t>
  </si>
  <si>
    <t>937414,61</t>
  </si>
  <si>
    <t>754053,32</t>
  </si>
  <si>
    <t xml:space="preserve">Выполненные работы в счет </t>
  </si>
  <si>
    <t>120742,56</t>
  </si>
  <si>
    <t>138846,87</t>
  </si>
  <si>
    <t>64996,44</t>
  </si>
  <si>
    <t>69601,91</t>
  </si>
  <si>
    <t>73746,48</t>
  </si>
  <si>
    <t>71795,09</t>
  </si>
  <si>
    <t>120214,80</t>
  </si>
  <si>
    <t>116544,49</t>
  </si>
  <si>
    <t>120566,52</t>
  </si>
  <si>
    <t>114406,72</t>
  </si>
  <si>
    <t>255824,40</t>
  </si>
  <si>
    <t>244521,27</t>
  </si>
  <si>
    <t xml:space="preserve">будущих поступлений </t>
  </si>
  <si>
    <t>Рентабельность 10 %</t>
  </si>
  <si>
    <t>1255740,60</t>
  </si>
  <si>
    <t>1196656,43</t>
  </si>
  <si>
    <t xml:space="preserve">Накопления в счет выполнения </t>
  </si>
  <si>
    <t>работ в предстоящем периоде</t>
  </si>
  <si>
    <t>1232496,57</t>
  </si>
  <si>
    <t>1205191,43</t>
  </si>
  <si>
    <t>581640,48</t>
  </si>
  <si>
    <t>576855,43</t>
  </si>
  <si>
    <t>1244005,68</t>
  </si>
  <si>
    <t>1234483,62</t>
  </si>
  <si>
    <t>Накопления  в счет выполнения</t>
  </si>
  <si>
    <t>о выполненных работах по жилому дому  Магистральная, д. 19</t>
  </si>
  <si>
    <t>1237564,56</t>
  </si>
  <si>
    <t>1270480,49</t>
  </si>
  <si>
    <t>Накопления в счет выполнения работ в</t>
  </si>
  <si>
    <t>предстоящем периоде</t>
  </si>
  <si>
    <t>521729,40</t>
  </si>
  <si>
    <t>512208,91</t>
  </si>
  <si>
    <t>438408,36</t>
  </si>
  <si>
    <t>424259,28</t>
  </si>
  <si>
    <t>433120,32</t>
  </si>
  <si>
    <t>417751,57</t>
  </si>
  <si>
    <t>93288,72</t>
  </si>
  <si>
    <t>105608,88</t>
  </si>
  <si>
    <t>100713,60</t>
  </si>
  <si>
    <t>94900,62</t>
  </si>
  <si>
    <t>362720,64</t>
  </si>
  <si>
    <t>788274,84</t>
  </si>
  <si>
    <t>761770,31</t>
  </si>
  <si>
    <t>1288024,08</t>
  </si>
  <si>
    <t>1260150,50</t>
  </si>
  <si>
    <t>58721,16</t>
  </si>
  <si>
    <t>55547,59</t>
  </si>
  <si>
    <t>352278,93</t>
  </si>
  <si>
    <t>101376,00</t>
  </si>
  <si>
    <t>91530,42</t>
  </si>
  <si>
    <t>272766,00</t>
  </si>
  <si>
    <t>256742,56</t>
  </si>
  <si>
    <t>101428,92</t>
  </si>
  <si>
    <t>865702,68</t>
  </si>
  <si>
    <t>859868,40</t>
  </si>
  <si>
    <t>850972,44</t>
  </si>
  <si>
    <t>Рентабельность10 %</t>
  </si>
  <si>
    <t>828406,74</t>
  </si>
  <si>
    <t>834421,72</t>
  </si>
  <si>
    <t>80778,84</t>
  </si>
  <si>
    <t>80843,08</t>
  </si>
  <si>
    <t>597964,50</t>
  </si>
  <si>
    <t>581597,31</t>
  </si>
  <si>
    <t>119171,28</t>
  </si>
  <si>
    <t>120007,62</t>
  </si>
  <si>
    <t>98903,52</t>
  </si>
  <si>
    <t>107250,70</t>
  </si>
  <si>
    <t>95372,72</t>
  </si>
  <si>
    <t>75377,54</t>
  </si>
  <si>
    <t>436555,08</t>
  </si>
  <si>
    <t>429186,07</t>
  </si>
  <si>
    <t>Магистральная 16</t>
  </si>
  <si>
    <t>ХВС, водоотведение</t>
  </si>
  <si>
    <t>Всего начислено</t>
  </si>
  <si>
    <t xml:space="preserve">Рентабельность </t>
  </si>
  <si>
    <t>Рентабельность</t>
  </si>
  <si>
    <t>о выполненных работах по жилому дому  Магистральная, д. 13 кор. 3</t>
  </si>
  <si>
    <t>703685,28</t>
  </si>
  <si>
    <t>709356,27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</si>
</sst>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4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11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sz val="8"/>
      <name val="Calibri"/>
      <family val="2"/>
    </font>
    <font>
      <u val="single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2" fillId="15" borderId="7" applyNumberFormat="0" applyAlignment="0" applyProtection="0"/>
    <xf numFmtId="0" fontId="9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42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12" fillId="0" borderId="12" xfId="0" applyNumberFormat="1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/>
    </xf>
    <xf numFmtId="44" fontId="0" fillId="0" borderId="10" xfId="0" applyNumberForma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43" fontId="0" fillId="0" borderId="10" xfId="0" applyNumberFormat="1" applyFill="1" applyBorder="1" applyAlignment="1">
      <alignment vertical="top" wrapText="1"/>
    </xf>
    <xf numFmtId="0" fontId="0" fillId="8" borderId="10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right"/>
    </xf>
    <xf numFmtId="44" fontId="0" fillId="8" borderId="10" xfId="0" applyNumberForma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left" vertical="top" wrapText="1"/>
    </xf>
    <xf numFmtId="0" fontId="0" fillId="8" borderId="10" xfId="0" applyNumberFormat="1" applyFill="1" applyBorder="1" applyAlignment="1">
      <alignment vertical="top" wrapText="1"/>
    </xf>
    <xf numFmtId="16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justify" wrapText="1"/>
    </xf>
    <xf numFmtId="43" fontId="0" fillId="0" borderId="1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 vertical="top" wrapText="1"/>
    </xf>
    <xf numFmtId="43" fontId="0" fillId="8" borderId="10" xfId="0" applyNumberFormat="1" applyFill="1" applyBorder="1" applyAlignment="1">
      <alignment vertical="top" wrapText="1"/>
    </xf>
    <xf numFmtId="43" fontId="0" fillId="8" borderId="10" xfId="0" applyNumberFormat="1" applyFill="1" applyBorder="1" applyAlignment="1">
      <alignment/>
    </xf>
    <xf numFmtId="43" fontId="0" fillId="0" borderId="0" xfId="0" applyNumberFormat="1" applyAlignment="1">
      <alignment horizontal="right"/>
    </xf>
    <xf numFmtId="0" fontId="2" fillId="18" borderId="10" xfId="0" applyFont="1" applyFill="1" applyBorder="1" applyAlignment="1">
      <alignment horizontal="left"/>
    </xf>
    <xf numFmtId="0" fontId="2" fillId="18" borderId="10" xfId="0" applyFont="1" applyFill="1" applyBorder="1" applyAlignment="1">
      <alignment horizontal="left" wrapText="1"/>
    </xf>
    <xf numFmtId="43" fontId="0" fillId="18" borderId="10" xfId="0" applyNumberFormat="1" applyFill="1" applyBorder="1" applyAlignment="1">
      <alignment/>
    </xf>
    <xf numFmtId="44" fontId="2" fillId="8" borderId="1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" fontId="0" fillId="0" borderId="13" xfId="0" applyNumberFormat="1" applyFill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29" fillId="0" borderId="0" xfId="0" applyFont="1" applyAlignment="1">
      <alignment horizontal="centerContinuous" vertical="center" wrapText="1"/>
    </xf>
    <xf numFmtId="0" fontId="30" fillId="0" borderId="0" xfId="0" applyFont="1" applyAlignment="1">
      <alignment horizontal="centerContinuous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30" fillId="0" borderId="15" xfId="0" applyFont="1" applyBorder="1" applyAlignment="1">
      <alignment horizontal="right" vertical="center"/>
    </xf>
    <xf numFmtId="0" fontId="30" fillId="0" borderId="10" xfId="0" applyFont="1" applyBorder="1" applyAlignment="1">
      <alignment/>
    </xf>
    <xf numFmtId="0" fontId="30" fillId="0" borderId="16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/>
    </xf>
    <xf numFmtId="0" fontId="30" fillId="0" borderId="14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left"/>
    </xf>
    <xf numFmtId="0" fontId="30" fillId="0" borderId="14" xfId="0" applyFont="1" applyBorder="1" applyAlignment="1">
      <alignment horizontal="right"/>
    </xf>
    <xf numFmtId="0" fontId="0" fillId="0" borderId="0" xfId="0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3" fillId="0" borderId="0" xfId="0" applyFont="1" applyAlignment="1">
      <alignment horizontal="centerContinuous" vertical="center" wrapText="1"/>
    </xf>
    <xf numFmtId="0" fontId="33" fillId="0" borderId="0" xfId="0" applyFont="1" applyAlignment="1">
      <alignment horizontal="centerContinuous" wrapText="1"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1" fillId="0" borderId="0" xfId="42" applyBorder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1" fillId="0" borderId="10" xfId="42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left"/>
    </xf>
    <xf numFmtId="0" fontId="30" fillId="0" borderId="17" xfId="0" applyFont="1" applyBorder="1" applyAlignment="1">
      <alignment horizontal="right"/>
    </xf>
    <xf numFmtId="2" fontId="30" fillId="0" borderId="14" xfId="0" applyNumberFormat="1" applyFont="1" applyBorder="1" applyAlignment="1">
      <alignment horizontal="right"/>
    </xf>
    <xf numFmtId="0" fontId="8" fillId="0" borderId="0" xfId="48" applyAlignment="1">
      <alignment horizontal="center"/>
    </xf>
    <xf numFmtId="0" fontId="15" fillId="0" borderId="0" xfId="0" applyFont="1" applyAlignment="1">
      <alignment horizontal="center" wrapText="1"/>
    </xf>
    <xf numFmtId="0" fontId="8" fillId="3" borderId="5" xfId="47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0;&#1089;&#1072;&#1085;&#1080;&#1077;%20&#1084;&#1072;&#1090;&#1077;&#1088;&#1080;&#1072;&#1083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3;&#1086;&#1076;&#1086;&#1074;&#1072;&#1085;&#1080;&#1077;%20&#1089;&#1088;&#1077;&#1076;&#1089;&#1090;&#1074;%20&#1087;&#1086;%20&#1101;&#1083;&#1077;&#1082;&#1090;&#1088;&#1086;&#1101;&#1085;&#1077;&#1088;&#1075;&#1080;&#1080;%20&#1087;&#1086;%20&#1078;&#1080;&#1083;&#1099;&#1084;%20&#1076;&#1086;&#1084;&#1072;&#1084;%20&#1074;%202011%20&#1075;&#1086;&#1076;&#1091;%20&#1089;&#1086;&#1075;&#1083;&#1072;&#1089;&#1085;&#1086;%20&#1074;&#1099;&#1089;&#1090;&#1072;&#1074;&#1083;&#1077;&#1085;&#1085;&#1099;&#1093;%20&#1089;&#1095;&#1077;&#1090;&#1086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0;&#1103;%20&#1080;%20&#1087;&#1086;&#1089;&#1090;&#1091;&#1087;&#1083;&#1077;&#1085;&#1080;&#1103;%20&#1087;&#1083;&#1072;&#1090;&#1077;&#1078;&#1077;&#1081;%20&#1079;&#1072;%20&#1089;&#1086;&#1076;&#1077;&#1088;&#1078;&#1072;&#1085;&#1080;&#1077;%20&#1078;&#1080;&#1083;&#1100;&#1103;%20&#1079;&#1072;%203%20&#1082;&#1074;.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P43">
            <v>384876.44000000006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R42">
            <v>1327545.62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AB43">
            <v>16115919.439999994</v>
          </cell>
          <cell r="AC43">
            <v>15762325.129999999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34">
      <selection activeCell="B43" sqref="B43"/>
    </sheetView>
  </sheetViews>
  <sheetFormatPr defaultColWidth="9.140625" defaultRowHeight="15"/>
  <cols>
    <col min="1" max="1" width="8.28125" style="0" customWidth="1"/>
    <col min="2" max="2" width="47.7109375" style="0" customWidth="1"/>
    <col min="3" max="3" width="37.28125" style="0" customWidth="1"/>
  </cols>
  <sheetData>
    <row r="1" spans="1:3" ht="15">
      <c r="A1" s="118"/>
      <c r="B1" s="118"/>
      <c r="C1" s="118"/>
    </row>
    <row r="2" spans="1:3" ht="14.25" customHeight="1">
      <c r="A2" s="118"/>
      <c r="B2" s="118"/>
      <c r="C2" s="118"/>
    </row>
    <row r="3" spans="1:3" ht="15">
      <c r="A3" s="4"/>
      <c r="B3" s="4"/>
      <c r="C3" s="4"/>
    </row>
    <row r="4" spans="1:3" ht="31.5" customHeight="1" thickBot="1">
      <c r="A4" s="119" t="s">
        <v>132</v>
      </c>
      <c r="B4" s="119"/>
      <c r="C4" s="119"/>
    </row>
    <row r="5" spans="1:4" ht="15">
      <c r="A5" s="120"/>
      <c r="B5" s="120"/>
      <c r="C5" s="120"/>
      <c r="D5" s="12"/>
    </row>
    <row r="7" spans="1:3" ht="36" customHeight="1">
      <c r="A7" s="121" t="s">
        <v>133</v>
      </c>
      <c r="B7" s="121"/>
      <c r="C7" s="121"/>
    </row>
    <row r="9" spans="1:3" ht="15">
      <c r="A9" s="6" t="s">
        <v>7</v>
      </c>
      <c r="B9" s="6" t="s">
        <v>76</v>
      </c>
      <c r="C9" s="6" t="s">
        <v>75</v>
      </c>
    </row>
    <row r="10" spans="1:3" ht="15">
      <c r="A10" s="6">
        <v>1</v>
      </c>
      <c r="B10" s="6">
        <v>2</v>
      </c>
      <c r="C10" s="6">
        <v>3</v>
      </c>
    </row>
    <row r="11" spans="1:5" ht="15">
      <c r="A11" s="7" t="s">
        <v>72</v>
      </c>
      <c r="B11" s="8" t="s">
        <v>73</v>
      </c>
      <c r="C11" s="13" t="s">
        <v>134</v>
      </c>
      <c r="E11" s="9"/>
    </row>
    <row r="12" spans="1:3" ht="15">
      <c r="A12" s="7" t="s">
        <v>14</v>
      </c>
      <c r="B12" s="8" t="s">
        <v>100</v>
      </c>
      <c r="C12" s="13" t="s">
        <v>134</v>
      </c>
    </row>
    <row r="13" spans="1:5" ht="15">
      <c r="A13" s="7" t="s">
        <v>18</v>
      </c>
      <c r="B13" s="8" t="s">
        <v>101</v>
      </c>
      <c r="C13" s="13" t="s">
        <v>135</v>
      </c>
      <c r="E13" s="2"/>
    </row>
    <row r="14" spans="1:5" ht="15">
      <c r="A14" s="7" t="s">
        <v>20</v>
      </c>
      <c r="B14" s="8" t="s">
        <v>102</v>
      </c>
      <c r="C14" s="13" t="s">
        <v>134</v>
      </c>
      <c r="E14" s="2"/>
    </row>
    <row r="15" spans="1:3" ht="15">
      <c r="A15" s="7" t="s">
        <v>23</v>
      </c>
      <c r="B15" s="8" t="s">
        <v>103</v>
      </c>
      <c r="C15" s="13" t="s">
        <v>134</v>
      </c>
    </row>
    <row r="16" spans="1:3" ht="15">
      <c r="A16" s="7" t="s">
        <v>28</v>
      </c>
      <c r="B16" s="8" t="s">
        <v>104</v>
      </c>
      <c r="C16" s="13" t="s">
        <v>134</v>
      </c>
    </row>
    <row r="17" spans="1:3" ht="15">
      <c r="A17" s="7" t="s">
        <v>29</v>
      </c>
      <c r="B17" s="104" t="s">
        <v>378</v>
      </c>
      <c r="C17" s="13" t="s">
        <v>134</v>
      </c>
    </row>
    <row r="18" spans="1:3" ht="15">
      <c r="A18" s="7" t="s">
        <v>30</v>
      </c>
      <c r="B18" s="8" t="s">
        <v>74</v>
      </c>
      <c r="C18" s="13" t="s">
        <v>134</v>
      </c>
    </row>
    <row r="19" spans="1:3" ht="15">
      <c r="A19" s="7" t="s">
        <v>31</v>
      </c>
      <c r="B19" s="8" t="s">
        <v>105</v>
      </c>
      <c r="C19" s="13" t="s">
        <v>134</v>
      </c>
    </row>
    <row r="20" spans="1:3" ht="15">
      <c r="A20" s="7" t="s">
        <v>77</v>
      </c>
      <c r="B20" s="8" t="s">
        <v>106</v>
      </c>
      <c r="C20" s="5" t="s">
        <v>135</v>
      </c>
    </row>
    <row r="21" spans="1:3" ht="15">
      <c r="A21" s="7" t="s">
        <v>78</v>
      </c>
      <c r="B21" s="8" t="s">
        <v>107</v>
      </c>
      <c r="C21" s="5" t="s">
        <v>135</v>
      </c>
    </row>
    <row r="22" spans="1:3" ht="15">
      <c r="A22" s="7" t="s">
        <v>79</v>
      </c>
      <c r="B22" s="8" t="s">
        <v>108</v>
      </c>
      <c r="C22" s="5" t="s">
        <v>135</v>
      </c>
    </row>
    <row r="23" spans="1:3" ht="15">
      <c r="A23" s="7" t="s">
        <v>80</v>
      </c>
      <c r="B23" s="8" t="s">
        <v>109</v>
      </c>
      <c r="C23" s="5" t="s">
        <v>135</v>
      </c>
    </row>
    <row r="24" spans="1:3" ht="15">
      <c r="A24" s="7" t="s">
        <v>81</v>
      </c>
      <c r="B24" s="8" t="s">
        <v>110</v>
      </c>
      <c r="C24" s="5" t="s">
        <v>135</v>
      </c>
    </row>
    <row r="25" spans="1:3" ht="15">
      <c r="A25" s="7" t="s">
        <v>82</v>
      </c>
      <c r="B25" s="8" t="s">
        <v>111</v>
      </c>
      <c r="C25" s="5" t="s">
        <v>135</v>
      </c>
    </row>
    <row r="26" spans="1:3" ht="15">
      <c r="A26" s="7" t="s">
        <v>83</v>
      </c>
      <c r="B26" s="8" t="s">
        <v>112</v>
      </c>
      <c r="C26" s="5" t="s">
        <v>135</v>
      </c>
    </row>
    <row r="27" spans="1:3" ht="15">
      <c r="A27" s="7" t="s">
        <v>84</v>
      </c>
      <c r="B27" s="8" t="s">
        <v>113</v>
      </c>
      <c r="C27" s="5" t="s">
        <v>135</v>
      </c>
    </row>
    <row r="28" spans="1:3" ht="15">
      <c r="A28" s="7" t="s">
        <v>85</v>
      </c>
      <c r="B28" s="8" t="s">
        <v>114</v>
      </c>
      <c r="C28" s="13" t="s">
        <v>134</v>
      </c>
    </row>
    <row r="29" spans="1:3" ht="15">
      <c r="A29" s="7" t="s">
        <v>86</v>
      </c>
      <c r="B29" s="8" t="s">
        <v>115</v>
      </c>
      <c r="C29" s="13" t="s">
        <v>134</v>
      </c>
    </row>
    <row r="30" spans="1:3" ht="15">
      <c r="A30" s="7" t="s">
        <v>87</v>
      </c>
      <c r="B30" s="8" t="s">
        <v>116</v>
      </c>
      <c r="C30" s="13" t="s">
        <v>134</v>
      </c>
    </row>
    <row r="31" spans="1:3" ht="15">
      <c r="A31" s="7" t="s">
        <v>88</v>
      </c>
      <c r="B31" s="8" t="s">
        <v>117</v>
      </c>
      <c r="C31" s="5" t="s">
        <v>135</v>
      </c>
    </row>
    <row r="32" spans="1:3" ht="15">
      <c r="A32" s="7" t="s">
        <v>89</v>
      </c>
      <c r="B32" s="8" t="s">
        <v>118</v>
      </c>
      <c r="C32" s="13" t="s">
        <v>134</v>
      </c>
    </row>
    <row r="33" spans="1:3" ht="15">
      <c r="A33" s="7" t="s">
        <v>90</v>
      </c>
      <c r="B33" s="8" t="s">
        <v>119</v>
      </c>
      <c r="C33" s="5" t="s">
        <v>135</v>
      </c>
    </row>
    <row r="34" spans="1:3" ht="15">
      <c r="A34" s="7" t="s">
        <v>91</v>
      </c>
      <c r="B34" s="8" t="s">
        <v>120</v>
      </c>
      <c r="C34" s="5" t="s">
        <v>135</v>
      </c>
    </row>
    <row r="35" spans="1:3" ht="15">
      <c r="A35" s="7" t="s">
        <v>92</v>
      </c>
      <c r="B35" s="8" t="s">
        <v>121</v>
      </c>
      <c r="C35" s="13" t="s">
        <v>134</v>
      </c>
    </row>
    <row r="36" spans="1:3" ht="15">
      <c r="A36" s="7" t="s">
        <v>93</v>
      </c>
      <c r="B36" s="8" t="s">
        <v>122</v>
      </c>
      <c r="C36" s="13" t="s">
        <v>134</v>
      </c>
    </row>
    <row r="37" spans="1:3" ht="15">
      <c r="A37" s="7" t="s">
        <v>94</v>
      </c>
      <c r="B37" s="8" t="s">
        <v>123</v>
      </c>
      <c r="C37" s="5" t="s">
        <v>135</v>
      </c>
    </row>
    <row r="38" spans="1:3" ht="15">
      <c r="A38" s="7" t="s">
        <v>95</v>
      </c>
      <c r="B38" s="8" t="s">
        <v>124</v>
      </c>
      <c r="C38" s="13" t="s">
        <v>134</v>
      </c>
    </row>
    <row r="39" spans="1:3" ht="15">
      <c r="A39" s="7" t="s">
        <v>96</v>
      </c>
      <c r="B39" s="8" t="s">
        <v>125</v>
      </c>
      <c r="C39" s="5" t="s">
        <v>135</v>
      </c>
    </row>
    <row r="40" spans="1:3" ht="15">
      <c r="A40" s="7" t="s">
        <v>97</v>
      </c>
      <c r="B40" s="8" t="s">
        <v>126</v>
      </c>
      <c r="C40" s="5" t="s">
        <v>135</v>
      </c>
    </row>
    <row r="41" spans="1:3" ht="15">
      <c r="A41" s="7" t="s">
        <v>98</v>
      </c>
      <c r="B41" s="8" t="s">
        <v>127</v>
      </c>
      <c r="C41" s="5" t="s">
        <v>135</v>
      </c>
    </row>
    <row r="42" spans="1:3" ht="15">
      <c r="A42" s="7" t="s">
        <v>99</v>
      </c>
      <c r="B42" s="8" t="s">
        <v>128</v>
      </c>
      <c r="C42" s="13" t="s">
        <v>134</v>
      </c>
    </row>
    <row r="43" spans="1:3" ht="15">
      <c r="A43" s="7">
        <v>33</v>
      </c>
      <c r="B43" s="8" t="s">
        <v>287</v>
      </c>
      <c r="C43" s="13" t="s">
        <v>134</v>
      </c>
    </row>
    <row r="44" spans="1:3" ht="15">
      <c r="A44" s="101"/>
      <c r="B44" s="102"/>
      <c r="C44" s="103"/>
    </row>
    <row r="45" spans="1:3" ht="15">
      <c r="A45" s="117" t="s">
        <v>136</v>
      </c>
      <c r="B45" s="117"/>
      <c r="C45" s="117"/>
    </row>
    <row r="47" spans="1:3" ht="15">
      <c r="A47" s="5">
        <v>1</v>
      </c>
      <c r="B47" s="8" t="s">
        <v>137</v>
      </c>
      <c r="C47" s="5" t="s">
        <v>192</v>
      </c>
    </row>
    <row r="48" spans="1:3" ht="15">
      <c r="A48" s="5">
        <v>2</v>
      </c>
      <c r="B48" s="8" t="s">
        <v>138</v>
      </c>
      <c r="C48" s="5" t="s">
        <v>192</v>
      </c>
    </row>
    <row r="49" spans="1:3" ht="15">
      <c r="A49" s="5">
        <v>3</v>
      </c>
      <c r="B49" s="8" t="s">
        <v>139</v>
      </c>
      <c r="C49" s="5" t="s">
        <v>192</v>
      </c>
    </row>
    <row r="50" spans="1:3" ht="15">
      <c r="A50" s="5">
        <v>4</v>
      </c>
      <c r="B50" s="8" t="s">
        <v>140</v>
      </c>
      <c r="C50" s="5" t="s">
        <v>192</v>
      </c>
    </row>
    <row r="51" spans="1:3" ht="15">
      <c r="A51" s="5">
        <v>5</v>
      </c>
      <c r="B51" s="8" t="s">
        <v>141</v>
      </c>
      <c r="C51" s="5" t="s">
        <v>156</v>
      </c>
    </row>
    <row r="52" spans="1:3" ht="15">
      <c r="A52" s="5">
        <v>6</v>
      </c>
      <c r="B52" s="8" t="s">
        <v>142</v>
      </c>
      <c r="C52" s="5" t="s">
        <v>192</v>
      </c>
    </row>
    <row r="53" spans="1:3" ht="15">
      <c r="A53" s="5">
        <v>7</v>
      </c>
      <c r="B53" s="8" t="s">
        <v>143</v>
      </c>
      <c r="C53" s="5" t="s">
        <v>192</v>
      </c>
    </row>
  </sheetData>
  <sheetProtection/>
  <mergeCells count="5">
    <mergeCell ref="A45:C45"/>
    <mergeCell ref="A1:C2"/>
    <mergeCell ref="A4:C4"/>
    <mergeCell ref="A5:C5"/>
    <mergeCell ref="A7:C7"/>
  </mergeCells>
  <hyperlinks>
    <hyperlink ref="B11" location="'1-й Индустриальный пер. д.12'!A1" display="'1-й Индустриальный пер. д.12'"/>
    <hyperlink ref="B12" location="'Бронная ул. д.13 корп.1'!A1" display="'Бронная ул. д.13 корп.1"/>
    <hyperlink ref="B13" location="'Бронная ул. д.14'!A1" display="'Бронная ул. д.14"/>
    <hyperlink ref="B14" location="'Народный бульвар.д.4'!A1" display="'Народный бульвар.д.4"/>
    <hyperlink ref="B15" location="'Магистральная ул.д.8 корп.1'!A1" display="'Магистральная ул.д.8 корп.1"/>
    <hyperlink ref="B16" location="'Магистральная ул.д.13.корп.3'!A1" display="'Магистральная ул.д.13.корп.3"/>
    <hyperlink ref="B18" location="'Магистральная ул. д.19'!A1" display="'Магистральная ул. д.19"/>
    <hyperlink ref="B19" location="'Магистральная ул.д.20'!A1" display="'Магистральная ул.д.20"/>
    <hyperlink ref="B20" location="'Культуры ул.д.1 корп.14'!A1" display="'Культуры ул.д.1 корп.14"/>
    <hyperlink ref="B21" location="'Культуры ул.д.5'!A1" display="'Культуры ул.д.5"/>
    <hyperlink ref="B22" location="'Культуры ул.д.7'!A1" display="'Культуры ул.д.7"/>
    <hyperlink ref="B23" location="'Культуры ул.д.9 корп.15'!A1" display="'Культуры ул.д.9 корп.15"/>
    <hyperlink ref="B24" location="'Культуры ул.д.10.корп.11'!A1" display="'Культуры ул.д.10.корп.11'!A1"/>
    <hyperlink ref="B25" location="'Октябрьская ул.д.31 корп.1'!A1" display="'Октябрьская ул.д.31 корп.1"/>
    <hyperlink ref="B26" location="'Октябрьская ул.д.32 корп.16'!A1" display="'Октябрьская ул.д.32 корп.16"/>
    <hyperlink ref="B27" location="'Октябрьская ул.д.34'!A1" display="'Октябрьская ул.д.34"/>
    <hyperlink ref="B28" location="'Октябрьская ул.д.37&quot;а&quot;'!A1" display="'Октябрьская ул.д.37&quot;а&quot;"/>
    <hyperlink ref="B29" location="'Октябрьская ул.д.37 корп.1'!A1" display="'Октябрьская ул.д.37 корп.1"/>
    <hyperlink ref="B30" location="'Октябрьская ул.д.37 корп.2'!A1" display="'Октябрьская ул.д.37 корп.2"/>
    <hyperlink ref="B31" location="'Октябрьская ул.д.38'!A1" display="'Октябрьская ул.д.38"/>
    <hyperlink ref="B32" location="'Октябрьская ул.д.39'!A1" display="'Октябрьская ул.д.39"/>
    <hyperlink ref="B33" location="'Октябрьская ул.д.40 корп.17'!A1" display="'Октябрьская ул.д.40 корп.17"/>
    <hyperlink ref="B34" location="'Октябрьская ул.д.49 корп.1'!A1" display="'Октябрьская ул.д.49 корп.1"/>
    <hyperlink ref="B35" location="'Октябрьская ул.д.52'!A1" display="'Октябрьская ул.д.52"/>
    <hyperlink ref="B36" location="'Октябрьская ул.д.56'!A1" display="'Октябрьская ул.д.56"/>
    <hyperlink ref="B37" location="'Энгельса ул.д.31'!A1" display="'Энгельса ул.д.31"/>
    <hyperlink ref="B38" location="'Энгельса ул.д.35 корп.7'!A1" display="'Энгельса ул.д.35 корп.7"/>
    <hyperlink ref="B39" location="'Энгельса ул.д.43'!A1" display="'Энгельса ул.д.43"/>
    <hyperlink ref="B40" location="'Энгельса ул.д.47'!A1" display="'Энгельса ул.д.47"/>
    <hyperlink ref="B41" location="'Энгельса ул.д.51'!A1" display="'Энгельса ул.д.51"/>
    <hyperlink ref="B42" location="'Энгельса ул.д.53'!A1" display="'Энгельса ул.д.53"/>
    <hyperlink ref="B47" location="'Октябрьская ул.д.58'!A1" display="'Октябрьская ул.д.58"/>
    <hyperlink ref="B48" location="'Октябрьская ул.д.60'!A1" display="'Октябрьская ул.д.60"/>
    <hyperlink ref="B49" location="'Магистральная ул.д.13'!A1" display="'Магистральная ул.д.13"/>
    <hyperlink ref="B50" location="'Магистральная ул.д.15'!A1" display="'Магистральная ул.д.15"/>
    <hyperlink ref="B51" location="'Магистральная ул.д.17'!A1" display="'Магистральная ул.д.17"/>
    <hyperlink ref="B52" location="'Новикова-Прибоя ул.д.24 корп.1'!A1" display="'Новикова-Прибоя ул.д.24 корп.1"/>
    <hyperlink ref="B53" location="'Новикова -Прибоя ул.д.24 корп.2'!A1" display="'Новикова -Прибоя ул.д.24 корп.2"/>
    <hyperlink ref="B43" location="'Бронная ул. 20 корп. 1'!R1C1" display="Бронная ул. 20 корп. 1"/>
    <hyperlink ref="B17" location="'Магистральная ул.д.16'!R1C1" display="Магистральная 16"/>
  </hyperlink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28125" style="1" customWidth="1"/>
    <col min="2" max="2" width="73.421875" style="0" customWidth="1"/>
    <col min="3" max="3" width="13.7109375" style="10" customWidth="1"/>
    <col min="4" max="4" width="29.7109375" style="16" customWidth="1"/>
    <col min="5" max="6" width="9.140625" style="16" customWidth="1"/>
    <col min="7" max="7" width="8.421875" style="16" customWidth="1"/>
    <col min="8" max="8" width="9.140625" style="16" customWidth="1"/>
    <col min="9" max="9" width="8.5742187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332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26902.99</v>
      </c>
    </row>
    <row r="11" spans="1:4" ht="15">
      <c r="A11" s="68">
        <v>1.2</v>
      </c>
      <c r="B11" s="69" t="s">
        <v>204</v>
      </c>
      <c r="C11" s="70" t="s">
        <v>203</v>
      </c>
      <c r="D11" s="68">
        <v>11325.63</v>
      </c>
    </row>
    <row r="12" spans="1:4" ht="15">
      <c r="A12" s="68">
        <v>1.3</v>
      </c>
      <c r="B12" s="69" t="s">
        <v>205</v>
      </c>
      <c r="C12" s="70" t="s">
        <v>203</v>
      </c>
      <c r="D12" s="68">
        <v>1011.22</v>
      </c>
    </row>
    <row r="13" spans="1:4" ht="15">
      <c r="A13" s="68">
        <v>1.4</v>
      </c>
      <c r="B13" s="69" t="s">
        <v>206</v>
      </c>
      <c r="C13" s="70" t="s">
        <v>203</v>
      </c>
      <c r="D13" s="68">
        <v>32230.58</v>
      </c>
    </row>
    <row r="14" spans="1:4" ht="15">
      <c r="A14" s="68">
        <v>1.5</v>
      </c>
      <c r="B14" s="69" t="s">
        <v>207</v>
      </c>
      <c r="C14" s="70" t="s">
        <v>203</v>
      </c>
      <c r="D14" s="68">
        <v>37322.87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13127.41</v>
      </c>
    </row>
    <row r="16" spans="1:4" ht="15">
      <c r="A16" s="68">
        <v>1.7</v>
      </c>
      <c r="B16" s="69" t="s">
        <v>209</v>
      </c>
      <c r="C16" s="70" t="s">
        <v>203</v>
      </c>
      <c r="D16" s="68">
        <v>16816.34</v>
      </c>
    </row>
    <row r="17" spans="1:4" ht="15.75" thickBot="1">
      <c r="A17" s="71" t="s">
        <v>13</v>
      </c>
      <c r="B17" s="71"/>
      <c r="C17" s="72" t="s">
        <v>203</v>
      </c>
      <c r="D17" s="73">
        <v>138737.03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108974.47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16923.94</v>
      </c>
    </row>
    <row r="24" spans="1:4" ht="15.75" thickBot="1">
      <c r="A24" s="74"/>
      <c r="B24" s="75" t="s">
        <v>13</v>
      </c>
      <c r="C24" s="72" t="s">
        <v>203</v>
      </c>
      <c r="D24" s="76">
        <v>125898.42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65002.97</v>
      </c>
    </row>
    <row r="27" spans="1:4" ht="15">
      <c r="A27" s="78">
        <v>3.2</v>
      </c>
      <c r="B27" s="69" t="s">
        <v>220</v>
      </c>
      <c r="C27" s="70" t="s">
        <v>203</v>
      </c>
      <c r="D27" s="68">
        <v>26020.11</v>
      </c>
    </row>
    <row r="28" spans="1:4" ht="15">
      <c r="A28" s="78">
        <v>3.3</v>
      </c>
      <c r="B28" s="69" t="s">
        <v>179</v>
      </c>
      <c r="C28" s="70" t="s">
        <v>203</v>
      </c>
      <c r="D28" s="68">
        <v>88332.42</v>
      </c>
    </row>
    <row r="29" spans="1:4" ht="15">
      <c r="A29" s="78">
        <v>3.4</v>
      </c>
      <c r="B29" s="69" t="s">
        <v>221</v>
      </c>
      <c r="C29" s="70" t="s">
        <v>203</v>
      </c>
      <c r="D29" s="68">
        <v>256578.4</v>
      </c>
    </row>
    <row r="30" spans="1:4" ht="15">
      <c r="A30" s="78"/>
      <c r="B30" s="69" t="s">
        <v>222</v>
      </c>
      <c r="C30" s="70" t="s">
        <v>203</v>
      </c>
      <c r="D30" s="68">
        <v>241406.4</v>
      </c>
    </row>
    <row r="31" spans="1:4" ht="15">
      <c r="A31" s="78"/>
      <c r="B31" s="69" t="s">
        <v>223</v>
      </c>
      <c r="C31" s="70" t="s">
        <v>203</v>
      </c>
      <c r="D31" s="68">
        <v>15172</v>
      </c>
    </row>
    <row r="32" spans="1:4" ht="15">
      <c r="A32" s="78">
        <v>3.5</v>
      </c>
      <c r="B32" s="69" t="s">
        <v>224</v>
      </c>
      <c r="C32" s="70" t="s">
        <v>203</v>
      </c>
      <c r="D32" s="68">
        <v>23964.45</v>
      </c>
    </row>
    <row r="33" spans="1:4" ht="15">
      <c r="A33" s="78"/>
      <c r="B33" s="79" t="s">
        <v>13</v>
      </c>
      <c r="C33" s="72" t="s">
        <v>203</v>
      </c>
      <c r="D33" s="80">
        <v>459898.34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8278.02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732811.8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68551.1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23593.21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92144.3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236654.45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1061610.56</v>
      </c>
    </row>
    <row r="44" spans="1:4" ht="15.75" thickBot="1">
      <c r="A44" s="85" t="s">
        <v>239</v>
      </c>
      <c r="B44" s="86" t="s">
        <v>320</v>
      </c>
      <c r="C44" s="87" t="s">
        <v>203</v>
      </c>
      <c r="D44" s="80">
        <f>D43*10%</f>
        <v>106161.05600000001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D43+D44</f>
        <v>1167771.6160000002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11244.11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1179015.7260000003</v>
      </c>
    </row>
    <row r="48" spans="1:4" ht="15">
      <c r="A48" s="91"/>
      <c r="B48" s="92" t="s">
        <v>245</v>
      </c>
      <c r="C48" s="98"/>
      <c r="D48" s="93" t="s">
        <v>333</v>
      </c>
    </row>
    <row r="49" spans="1:4" ht="15">
      <c r="A49" s="91"/>
      <c r="B49" s="92" t="s">
        <v>246</v>
      </c>
      <c r="C49" s="98"/>
      <c r="D49" s="93" t="s">
        <v>334</v>
      </c>
    </row>
    <row r="50" spans="1:4" ht="15">
      <c r="A50" s="91"/>
      <c r="B50" s="92" t="s">
        <v>335</v>
      </c>
      <c r="C50" s="98"/>
      <c r="D50" s="93"/>
    </row>
    <row r="51" spans="1:4" ht="15">
      <c r="A51" s="91"/>
      <c r="B51" s="92" t="s">
        <v>336</v>
      </c>
      <c r="C51" s="91"/>
      <c r="D51" s="99">
        <f>D49-D47</f>
        <v>91464.76399999973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180" verticalDpi="18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56"/>
  <sheetViews>
    <sheetView workbookViewId="0" topLeftCell="A1">
      <selection activeCell="A5" sqref="A5:C5"/>
    </sheetView>
  </sheetViews>
  <sheetFormatPr defaultColWidth="9.140625" defaultRowHeight="15"/>
  <cols>
    <col min="1" max="1" width="9.00390625" style="1" customWidth="1"/>
    <col min="2" max="2" width="73.7109375" style="0" customWidth="1"/>
    <col min="3" max="3" width="13.7109375" style="10" customWidth="1"/>
    <col min="4" max="4" width="30.00390625" style="16" customWidth="1"/>
    <col min="5" max="9" width="9.140625" style="16" customWidth="1"/>
  </cols>
  <sheetData>
    <row r="2" spans="1:3" ht="15">
      <c r="A2" s="123" t="s">
        <v>129</v>
      </c>
      <c r="B2" s="123"/>
      <c r="C2" s="123"/>
    </row>
    <row r="5" spans="1:3" ht="15">
      <c r="A5" s="123" t="s">
        <v>129</v>
      </c>
      <c r="B5" s="123"/>
      <c r="C5" s="123"/>
    </row>
    <row r="7" spans="1:4" ht="15.75">
      <c r="A7" s="62" t="s">
        <v>193</v>
      </c>
      <c r="B7" s="62"/>
      <c r="C7" s="62"/>
      <c r="D7" s="62"/>
    </row>
    <row r="8" spans="1:4" ht="15">
      <c r="A8" s="96" t="s">
        <v>255</v>
      </c>
      <c r="B8" s="96"/>
      <c r="C8" s="96"/>
      <c r="D8" s="96"/>
    </row>
    <row r="9" spans="1:4" ht="15">
      <c r="A9" s="63" t="s">
        <v>289</v>
      </c>
      <c r="B9" s="63"/>
      <c r="C9" s="63"/>
      <c r="D9" s="63"/>
    </row>
    <row r="10" spans="1:4" ht="15.75" thickBot="1">
      <c r="A10" s="97" t="s">
        <v>195</v>
      </c>
      <c r="B10" s="97"/>
      <c r="C10" s="97"/>
      <c r="D10" s="97"/>
    </row>
    <row r="11" spans="1:4" ht="26.25" thickBot="1">
      <c r="A11" s="64" t="s">
        <v>196</v>
      </c>
      <c r="B11" s="65" t="s">
        <v>197</v>
      </c>
      <c r="C11" s="65" t="s">
        <v>198</v>
      </c>
      <c r="D11" s="64" t="s">
        <v>199</v>
      </c>
    </row>
    <row r="12" spans="1:4" ht="15.75" thickBot="1">
      <c r="A12" s="64" t="s">
        <v>200</v>
      </c>
      <c r="B12" s="66" t="s">
        <v>201</v>
      </c>
      <c r="C12" s="67"/>
      <c r="D12" s="64"/>
    </row>
    <row r="13" spans="1:4" ht="15">
      <c r="A13" s="68">
        <v>1.1</v>
      </c>
      <c r="B13" s="69" t="s">
        <v>202</v>
      </c>
      <c r="C13" s="70" t="s">
        <v>203</v>
      </c>
      <c r="D13" s="68">
        <v>59910.96</v>
      </c>
    </row>
    <row r="14" spans="1:4" ht="15">
      <c r="A14" s="68">
        <v>1.2</v>
      </c>
      <c r="B14" s="69" t="s">
        <v>204</v>
      </c>
      <c r="C14" s="70" t="s">
        <v>203</v>
      </c>
      <c r="D14" s="68">
        <v>34346.28</v>
      </c>
    </row>
    <row r="15" spans="1:4" ht="15">
      <c r="A15" s="68">
        <v>1.3</v>
      </c>
      <c r="B15" s="69" t="s">
        <v>205</v>
      </c>
      <c r="C15" s="70" t="s">
        <v>203</v>
      </c>
      <c r="D15" s="68">
        <v>1161.03</v>
      </c>
    </row>
    <row r="16" spans="1:4" ht="15">
      <c r="A16" s="68">
        <v>1.4</v>
      </c>
      <c r="B16" s="69" t="s">
        <v>206</v>
      </c>
      <c r="C16" s="70" t="s">
        <v>203</v>
      </c>
      <c r="D16" s="68">
        <v>16455.72</v>
      </c>
    </row>
    <row r="17" spans="1:4" ht="15">
      <c r="A17" s="68">
        <v>1.5</v>
      </c>
      <c r="B17" s="69" t="s">
        <v>207</v>
      </c>
      <c r="C17" s="70" t="s">
        <v>203</v>
      </c>
      <c r="D17" s="68">
        <v>31994.8</v>
      </c>
    </row>
    <row r="18" spans="1:4" ht="26.25">
      <c r="A18" s="68">
        <v>1.6</v>
      </c>
      <c r="B18" s="69" t="s">
        <v>208</v>
      </c>
      <c r="C18" s="70" t="s">
        <v>203</v>
      </c>
      <c r="D18" s="68">
        <v>6702.36</v>
      </c>
    </row>
    <row r="19" spans="1:4" ht="15">
      <c r="A19" s="68">
        <v>1.7</v>
      </c>
      <c r="B19" s="69" t="s">
        <v>209</v>
      </c>
      <c r="C19" s="70" t="s">
        <v>203</v>
      </c>
      <c r="D19" s="68">
        <v>8585.79</v>
      </c>
    </row>
    <row r="20" spans="1:4" ht="15.75" thickBot="1">
      <c r="A20" s="71" t="s">
        <v>13</v>
      </c>
      <c r="B20" s="71"/>
      <c r="C20" s="72" t="s">
        <v>203</v>
      </c>
      <c r="D20" s="73">
        <v>159156.93</v>
      </c>
    </row>
    <row r="21" spans="1:4" ht="15.75" thickBot="1">
      <c r="A21" s="64" t="s">
        <v>210</v>
      </c>
      <c r="B21" s="66" t="s">
        <v>211</v>
      </c>
      <c r="C21" s="67"/>
      <c r="D21" s="64"/>
    </row>
    <row r="22" spans="1:4" ht="15">
      <c r="A22" s="68">
        <v>2.1</v>
      </c>
      <c r="B22" s="69" t="s">
        <v>212</v>
      </c>
      <c r="C22" s="70" t="s">
        <v>203</v>
      </c>
      <c r="D22" s="68">
        <v>63461</v>
      </c>
    </row>
    <row r="23" spans="1:4" ht="15">
      <c r="A23" s="68">
        <v>2.2</v>
      </c>
      <c r="B23" s="69" t="s">
        <v>213</v>
      </c>
      <c r="C23" s="70" t="s">
        <v>203</v>
      </c>
      <c r="D23" s="68" t="s">
        <v>214</v>
      </c>
    </row>
    <row r="24" spans="1:4" ht="15">
      <c r="A24" s="68">
        <v>2.3</v>
      </c>
      <c r="B24" s="69" t="s">
        <v>215</v>
      </c>
      <c r="C24" s="70" t="s">
        <v>203</v>
      </c>
      <c r="D24" s="68" t="s">
        <v>214</v>
      </c>
    </row>
    <row r="25" spans="1:4" ht="15">
      <c r="A25" s="68">
        <v>2.4</v>
      </c>
      <c r="B25" s="69" t="s">
        <v>216</v>
      </c>
      <c r="C25" s="70" t="s">
        <v>203</v>
      </c>
      <c r="D25" s="68" t="s">
        <v>214</v>
      </c>
    </row>
    <row r="26" spans="1:4" ht="15">
      <c r="A26" s="68">
        <v>2.5</v>
      </c>
      <c r="B26" s="69" t="s">
        <v>204</v>
      </c>
      <c r="C26" s="70" t="s">
        <v>203</v>
      </c>
      <c r="D26" s="68">
        <v>8640.72</v>
      </c>
    </row>
    <row r="27" spans="1:4" ht="15.75" thickBot="1">
      <c r="A27" s="74"/>
      <c r="B27" s="75" t="s">
        <v>13</v>
      </c>
      <c r="C27" s="72" t="s">
        <v>203</v>
      </c>
      <c r="D27" s="76">
        <v>72101.72</v>
      </c>
    </row>
    <row r="28" spans="1:4" ht="15.75" thickBot="1">
      <c r="A28" s="64" t="s">
        <v>217</v>
      </c>
      <c r="B28" s="66" t="s">
        <v>218</v>
      </c>
      <c r="C28" s="67"/>
      <c r="D28" s="77"/>
    </row>
    <row r="29" spans="1:4" ht="15">
      <c r="A29" s="78">
        <v>3.1</v>
      </c>
      <c r="B29" s="69" t="s">
        <v>219</v>
      </c>
      <c r="C29" s="70" t="s">
        <v>203</v>
      </c>
      <c r="D29" s="68">
        <v>43422.18</v>
      </c>
    </row>
    <row r="30" spans="1:4" ht="15">
      <c r="A30" s="78">
        <v>3.2</v>
      </c>
      <c r="B30" s="69" t="s">
        <v>220</v>
      </c>
      <c r="C30" s="70" t="s">
        <v>203</v>
      </c>
      <c r="D30" s="68">
        <v>13882.04</v>
      </c>
    </row>
    <row r="31" spans="1:4" ht="15">
      <c r="A31" s="78">
        <v>3.3</v>
      </c>
      <c r="B31" s="69" t="s">
        <v>179</v>
      </c>
      <c r="C31" s="70" t="s">
        <v>203</v>
      </c>
      <c r="D31" s="68">
        <v>35318.29</v>
      </c>
    </row>
    <row r="32" spans="1:4" ht="15">
      <c r="A32" s="78">
        <v>3.4</v>
      </c>
      <c r="B32" s="69" t="s">
        <v>221</v>
      </c>
      <c r="C32" s="70" t="s">
        <v>203</v>
      </c>
      <c r="D32" s="68" t="s">
        <v>214</v>
      </c>
    </row>
    <row r="33" spans="1:4" ht="15">
      <c r="A33" s="78"/>
      <c r="B33" s="69" t="s">
        <v>222</v>
      </c>
      <c r="C33" s="70" t="s">
        <v>203</v>
      </c>
      <c r="D33" s="68" t="s">
        <v>214</v>
      </c>
    </row>
    <row r="34" spans="1:4" ht="15">
      <c r="A34" s="78"/>
      <c r="B34" s="69" t="s">
        <v>223</v>
      </c>
      <c r="C34" s="70" t="s">
        <v>203</v>
      </c>
      <c r="D34" s="68" t="s">
        <v>214</v>
      </c>
    </row>
    <row r="35" spans="1:4" ht="15">
      <c r="A35" s="78">
        <v>3.5</v>
      </c>
      <c r="B35" s="69" t="s">
        <v>224</v>
      </c>
      <c r="C35" s="70" t="s">
        <v>203</v>
      </c>
      <c r="D35" s="68">
        <v>12235.34</v>
      </c>
    </row>
    <row r="36" spans="1:4" ht="15">
      <c r="A36" s="78"/>
      <c r="B36" s="79" t="s">
        <v>13</v>
      </c>
      <c r="C36" s="72" t="s">
        <v>203</v>
      </c>
      <c r="D36" s="80">
        <v>104857.85</v>
      </c>
    </row>
    <row r="37" spans="1:4" ht="15.75" thickBot="1">
      <c r="A37" s="81"/>
      <c r="B37" s="82"/>
      <c r="C37" s="81"/>
      <c r="D37" s="81"/>
    </row>
    <row r="38" spans="1:4" ht="15.75" thickBot="1">
      <c r="A38" s="64"/>
      <c r="B38" s="66" t="s">
        <v>225</v>
      </c>
      <c r="C38" s="67" t="s">
        <v>203</v>
      </c>
      <c r="D38" s="77">
        <v>1854.9</v>
      </c>
    </row>
    <row r="39" spans="1:4" ht="15.75" thickBot="1">
      <c r="A39" s="64" t="s">
        <v>226</v>
      </c>
      <c r="B39" s="83" t="s">
        <v>227</v>
      </c>
      <c r="C39" s="84" t="s">
        <v>203</v>
      </c>
      <c r="D39" s="77">
        <v>337971.41</v>
      </c>
    </row>
    <row r="40" spans="1:4" ht="15">
      <c r="A40" s="85" t="s">
        <v>228</v>
      </c>
      <c r="B40" s="86" t="s">
        <v>229</v>
      </c>
      <c r="C40" s="87" t="s">
        <v>203</v>
      </c>
      <c r="D40" s="80">
        <v>34999.6</v>
      </c>
    </row>
    <row r="41" spans="1:4" ht="15">
      <c r="A41" s="85" t="s">
        <v>230</v>
      </c>
      <c r="B41" s="86" t="s">
        <v>231</v>
      </c>
      <c r="C41" s="87" t="s">
        <v>203</v>
      </c>
      <c r="D41" s="80">
        <v>12045.8</v>
      </c>
    </row>
    <row r="42" spans="1:4" ht="15.75" thickBot="1">
      <c r="A42" s="85" t="s">
        <v>232</v>
      </c>
      <c r="B42" s="86" t="s">
        <v>233</v>
      </c>
      <c r="C42" s="87" t="s">
        <v>203</v>
      </c>
      <c r="D42" s="80" t="s">
        <v>214</v>
      </c>
    </row>
    <row r="43" spans="1:4" ht="15.75" thickBot="1">
      <c r="A43" s="64"/>
      <c r="B43" s="88" t="s">
        <v>13</v>
      </c>
      <c r="C43" s="89" t="s">
        <v>203</v>
      </c>
      <c r="D43" s="90">
        <v>47045.4</v>
      </c>
    </row>
    <row r="44" spans="1:4" ht="15">
      <c r="A44" s="85" t="s">
        <v>234</v>
      </c>
      <c r="B44" s="86" t="s">
        <v>167</v>
      </c>
      <c r="C44" s="87" t="s">
        <v>203</v>
      </c>
      <c r="D44" s="80">
        <v>120826.83</v>
      </c>
    </row>
    <row r="45" spans="1:4" ht="15.75" thickBot="1">
      <c r="A45" s="85" t="s">
        <v>235</v>
      </c>
      <c r="B45" s="86" t="s">
        <v>236</v>
      </c>
      <c r="C45" s="87" t="s">
        <v>203</v>
      </c>
      <c r="D45" s="80" t="s">
        <v>214</v>
      </c>
    </row>
    <row r="46" spans="1:4" ht="15.75" thickBot="1">
      <c r="A46" s="64" t="s">
        <v>237</v>
      </c>
      <c r="B46" s="66" t="s">
        <v>238</v>
      </c>
      <c r="C46" s="89" t="s">
        <v>203</v>
      </c>
      <c r="D46" s="90">
        <v>505843.64</v>
      </c>
    </row>
    <row r="47" spans="1:4" ht="15.75" thickBot="1">
      <c r="A47" s="85" t="s">
        <v>239</v>
      </c>
      <c r="B47" s="86" t="s">
        <v>382</v>
      </c>
      <c r="C47" s="87" t="s">
        <v>203</v>
      </c>
      <c r="D47" s="80"/>
    </row>
    <row r="48" spans="1:4" ht="15.75" thickBot="1">
      <c r="A48" s="64" t="s">
        <v>240</v>
      </c>
      <c r="B48" s="66" t="s">
        <v>227</v>
      </c>
      <c r="C48" s="89" t="s">
        <v>203</v>
      </c>
      <c r="D48" s="90">
        <f>D46</f>
        <v>505843.64</v>
      </c>
    </row>
    <row r="49" spans="1:4" ht="15.75" thickBot="1">
      <c r="A49" s="85" t="s">
        <v>241</v>
      </c>
      <c r="B49" s="86" t="s">
        <v>242</v>
      </c>
      <c r="C49" s="87" t="s">
        <v>203</v>
      </c>
      <c r="D49" s="80">
        <v>5740.82</v>
      </c>
    </row>
    <row r="50" spans="1:4" ht="15.75" thickBot="1">
      <c r="A50" s="64" t="s">
        <v>243</v>
      </c>
      <c r="B50" s="66" t="s">
        <v>244</v>
      </c>
      <c r="C50" s="89" t="s">
        <v>203</v>
      </c>
      <c r="D50" s="90">
        <f>D48+D49</f>
        <v>511584.46</v>
      </c>
    </row>
    <row r="51" spans="1:4" ht="15">
      <c r="A51" s="91"/>
      <c r="B51" s="92" t="s">
        <v>245</v>
      </c>
      <c r="C51" s="98"/>
      <c r="D51" s="93" t="s">
        <v>337</v>
      </c>
    </row>
    <row r="52" spans="1:4" ht="15">
      <c r="A52" s="91"/>
      <c r="B52" s="92" t="s">
        <v>246</v>
      </c>
      <c r="C52" s="98"/>
      <c r="D52" s="93" t="s">
        <v>338</v>
      </c>
    </row>
    <row r="53" spans="1:4" ht="15">
      <c r="A53" s="91"/>
      <c r="B53" s="92" t="s">
        <v>298</v>
      </c>
      <c r="C53" s="98"/>
      <c r="D53" s="93"/>
    </row>
    <row r="54" spans="1:4" ht="15">
      <c r="A54" s="91"/>
      <c r="B54" s="92" t="s">
        <v>324</v>
      </c>
      <c r="C54" s="91"/>
      <c r="D54" s="99">
        <f>D52-D50</f>
        <v>624.4499999999534</v>
      </c>
    </row>
    <row r="55" spans="1:4" ht="15">
      <c r="A55" s="91"/>
      <c r="B55" s="92"/>
      <c r="C55" s="91"/>
      <c r="D55" s="99"/>
    </row>
    <row r="56" spans="1:4" ht="15">
      <c r="A56" s="91"/>
      <c r="B56" s="94" t="s">
        <v>248</v>
      </c>
      <c r="C56" s="94"/>
      <c r="D56" s="95" t="s">
        <v>249</v>
      </c>
    </row>
  </sheetData>
  <sheetProtection/>
  <mergeCells count="2">
    <mergeCell ref="A5:C5"/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3.421875" style="10" customWidth="1"/>
    <col min="4" max="4" width="30.00390625" style="16" customWidth="1"/>
    <col min="5" max="11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256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6288.51</v>
      </c>
    </row>
    <row r="11" spans="1:4" ht="15">
      <c r="A11" s="68">
        <v>1.2</v>
      </c>
      <c r="B11" s="69" t="s">
        <v>204</v>
      </c>
      <c r="C11" s="70" t="s">
        <v>203</v>
      </c>
      <c r="D11" s="68">
        <v>877.87</v>
      </c>
    </row>
    <row r="12" spans="1:4" ht="15">
      <c r="A12" s="68">
        <v>1.3</v>
      </c>
      <c r="B12" s="69" t="s">
        <v>205</v>
      </c>
      <c r="C12" s="70" t="s">
        <v>203</v>
      </c>
      <c r="D12" s="68">
        <v>833.28</v>
      </c>
    </row>
    <row r="13" spans="1:4" ht="15">
      <c r="A13" s="68">
        <v>1.4</v>
      </c>
      <c r="B13" s="69" t="s">
        <v>206</v>
      </c>
      <c r="C13" s="70" t="s">
        <v>203</v>
      </c>
      <c r="D13" s="68">
        <v>3735.27</v>
      </c>
    </row>
    <row r="14" spans="1:4" ht="15">
      <c r="A14" s="68">
        <v>1.5</v>
      </c>
      <c r="B14" s="69" t="s">
        <v>207</v>
      </c>
      <c r="C14" s="70" t="s">
        <v>203</v>
      </c>
      <c r="D14" s="68">
        <v>9707.48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1521.36</v>
      </c>
    </row>
    <row r="16" spans="1:4" ht="15">
      <c r="A16" s="68">
        <v>1.7</v>
      </c>
      <c r="B16" s="69" t="s">
        <v>209</v>
      </c>
      <c r="C16" s="70" t="s">
        <v>203</v>
      </c>
      <c r="D16" s="68">
        <v>1948.88</v>
      </c>
    </row>
    <row r="17" spans="1:4" ht="15.75" thickBot="1">
      <c r="A17" s="71" t="s">
        <v>13</v>
      </c>
      <c r="B17" s="71"/>
      <c r="C17" s="72" t="s">
        <v>203</v>
      </c>
      <c r="D17" s="73">
        <v>24912.65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24064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1961.35</v>
      </c>
    </row>
    <row r="24" spans="1:4" ht="15.75" thickBot="1">
      <c r="A24" s="74"/>
      <c r="B24" s="75" t="s">
        <v>13</v>
      </c>
      <c r="C24" s="72" t="s">
        <v>203</v>
      </c>
      <c r="D24" s="76">
        <v>26025.37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12481.81</v>
      </c>
    </row>
    <row r="27" spans="1:4" ht="15">
      <c r="A27" s="78">
        <v>3.2</v>
      </c>
      <c r="B27" s="69" t="s">
        <v>220</v>
      </c>
      <c r="C27" s="70" t="s">
        <v>203</v>
      </c>
      <c r="D27" s="68">
        <v>3487.95</v>
      </c>
    </row>
    <row r="28" spans="1:4" ht="15">
      <c r="A28" s="78">
        <v>3.3</v>
      </c>
      <c r="B28" s="69" t="s">
        <v>179</v>
      </c>
      <c r="C28" s="70" t="s">
        <v>203</v>
      </c>
      <c r="D28" s="68">
        <v>17141.94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2777.29</v>
      </c>
    </row>
    <row r="33" spans="1:4" ht="15">
      <c r="A33" s="78"/>
      <c r="B33" s="79" t="s">
        <v>13</v>
      </c>
      <c r="C33" s="72" t="s">
        <v>203</v>
      </c>
      <c r="D33" s="80">
        <v>35888.99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30554.44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117381.43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7944.53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2734.27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10678.8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27426.38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155486.61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v>155486.61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1303.1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156789.71</v>
      </c>
    </row>
    <row r="48" spans="1:4" ht="15">
      <c r="A48" s="91"/>
      <c r="B48" s="92" t="s">
        <v>245</v>
      </c>
      <c r="C48" s="98"/>
      <c r="D48" s="93" t="s">
        <v>307</v>
      </c>
    </row>
    <row r="49" spans="1:4" ht="15">
      <c r="A49" s="91"/>
      <c r="B49" s="92" t="s">
        <v>246</v>
      </c>
      <c r="C49" s="98"/>
      <c r="D49" s="93" t="s">
        <v>308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17942.839999999997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57421875" style="0" customWidth="1"/>
    <col min="3" max="3" width="13.7109375" style="10" customWidth="1"/>
    <col min="4" max="4" width="29.7109375" style="16" customWidth="1"/>
    <col min="5" max="12" width="9.140625" style="16" customWidth="1"/>
  </cols>
  <sheetData>
    <row r="2" spans="1:3" ht="15">
      <c r="A2" s="123" t="s">
        <v>129</v>
      </c>
      <c r="B2" s="123"/>
      <c r="C2" s="123"/>
    </row>
    <row r="4" spans="1:3" ht="15" hidden="1">
      <c r="A4" s="123" t="s">
        <v>129</v>
      </c>
      <c r="B4" s="123"/>
      <c r="C4" s="123"/>
    </row>
    <row r="5" spans="1:4" ht="15.75">
      <c r="A5" s="62" t="s">
        <v>193</v>
      </c>
      <c r="B5" s="62"/>
      <c r="C5" s="62"/>
      <c r="D5" s="62"/>
    </row>
    <row r="6" spans="1:4" ht="15">
      <c r="A6" s="96" t="s">
        <v>257</v>
      </c>
      <c r="B6" s="96"/>
      <c r="C6" s="96"/>
      <c r="D6" s="96"/>
    </row>
    <row r="7" spans="1:4" ht="15">
      <c r="A7" s="63" t="s">
        <v>289</v>
      </c>
      <c r="B7" s="63"/>
      <c r="C7" s="63"/>
      <c r="D7" s="63"/>
    </row>
    <row r="8" spans="1:4" ht="15.75" thickBot="1">
      <c r="A8" s="97" t="s">
        <v>195</v>
      </c>
      <c r="B8" s="97"/>
      <c r="C8" s="97"/>
      <c r="D8" s="97"/>
    </row>
    <row r="9" spans="1:4" ht="26.25" thickBot="1">
      <c r="A9" s="64" t="s">
        <v>196</v>
      </c>
      <c r="B9" s="65" t="s">
        <v>197</v>
      </c>
      <c r="C9" s="65" t="s">
        <v>198</v>
      </c>
      <c r="D9" s="64" t="s">
        <v>199</v>
      </c>
    </row>
    <row r="10" spans="1:4" ht="15.75" thickBot="1">
      <c r="A10" s="64" t="s">
        <v>200</v>
      </c>
      <c r="B10" s="66" t="s">
        <v>201</v>
      </c>
      <c r="C10" s="67"/>
      <c r="D10" s="64"/>
    </row>
    <row r="11" spans="1:4" ht="15">
      <c r="A11" s="68">
        <v>1.1</v>
      </c>
      <c r="B11" s="69" t="s">
        <v>202</v>
      </c>
      <c r="C11" s="70" t="s">
        <v>203</v>
      </c>
      <c r="D11" s="68">
        <v>4146.92</v>
      </c>
    </row>
    <row r="12" spans="1:4" ht="15">
      <c r="A12" s="68">
        <v>1.2</v>
      </c>
      <c r="B12" s="69" t="s">
        <v>204</v>
      </c>
      <c r="C12" s="70" t="s">
        <v>203</v>
      </c>
      <c r="D12" s="68">
        <v>2033.11</v>
      </c>
    </row>
    <row r="13" spans="1:4" ht="15">
      <c r="A13" s="68">
        <v>1.3</v>
      </c>
      <c r="B13" s="69" t="s">
        <v>205</v>
      </c>
      <c r="C13" s="70" t="s">
        <v>203</v>
      </c>
      <c r="D13" s="68">
        <v>1029.13</v>
      </c>
    </row>
    <row r="14" spans="1:4" ht="15">
      <c r="A14" s="68">
        <v>1.4</v>
      </c>
      <c r="B14" s="69" t="s">
        <v>206</v>
      </c>
      <c r="C14" s="70" t="s">
        <v>203</v>
      </c>
      <c r="D14" s="68">
        <v>2013.65</v>
      </c>
    </row>
    <row r="15" spans="1:4" ht="15">
      <c r="A15" s="68">
        <v>1.5</v>
      </c>
      <c r="B15" s="69" t="s">
        <v>207</v>
      </c>
      <c r="C15" s="70" t="s">
        <v>203</v>
      </c>
      <c r="D15" s="68">
        <v>8704.15</v>
      </c>
    </row>
    <row r="16" spans="1:4" ht="26.25">
      <c r="A16" s="68">
        <v>1.6</v>
      </c>
      <c r="B16" s="69" t="s">
        <v>208</v>
      </c>
      <c r="C16" s="70" t="s">
        <v>203</v>
      </c>
      <c r="D16" s="68">
        <v>820.15</v>
      </c>
    </row>
    <row r="17" spans="1:4" ht="15">
      <c r="A17" s="68">
        <v>1.7</v>
      </c>
      <c r="B17" s="69" t="s">
        <v>209</v>
      </c>
      <c r="C17" s="70" t="s">
        <v>203</v>
      </c>
      <c r="D17" s="68">
        <v>1050.63</v>
      </c>
    </row>
    <row r="18" spans="1:4" ht="15.75" thickBot="1">
      <c r="A18" s="71" t="s">
        <v>13</v>
      </c>
      <c r="B18" s="71"/>
      <c r="C18" s="72" t="s">
        <v>203</v>
      </c>
      <c r="D18" s="73">
        <v>19797.74</v>
      </c>
    </row>
    <row r="19" spans="1:4" ht="15.75" thickBot="1">
      <c r="A19" s="64" t="s">
        <v>210</v>
      </c>
      <c r="B19" s="66" t="s">
        <v>211</v>
      </c>
      <c r="C19" s="67"/>
      <c r="D19" s="64"/>
    </row>
    <row r="20" spans="1:4" ht="15">
      <c r="A20" s="68">
        <v>2.1</v>
      </c>
      <c r="B20" s="69" t="s">
        <v>212</v>
      </c>
      <c r="C20" s="70" t="s">
        <v>203</v>
      </c>
      <c r="D20" s="68">
        <v>28944.6</v>
      </c>
    </row>
    <row r="21" spans="1:4" ht="15">
      <c r="A21" s="68">
        <v>2.2</v>
      </c>
      <c r="B21" s="69" t="s">
        <v>213</v>
      </c>
      <c r="C21" s="70" t="s">
        <v>203</v>
      </c>
      <c r="D21" s="68" t="s">
        <v>214</v>
      </c>
    </row>
    <row r="22" spans="1:4" ht="15">
      <c r="A22" s="68">
        <v>2.3</v>
      </c>
      <c r="B22" s="69" t="s">
        <v>215</v>
      </c>
      <c r="C22" s="70" t="s">
        <v>203</v>
      </c>
      <c r="D22" s="68" t="s">
        <v>214</v>
      </c>
    </row>
    <row r="23" spans="1:4" ht="15">
      <c r="A23" s="68">
        <v>2.4</v>
      </c>
      <c r="B23" s="69" t="s">
        <v>216</v>
      </c>
      <c r="C23" s="70" t="s">
        <v>203</v>
      </c>
      <c r="D23" s="68" t="s">
        <v>214</v>
      </c>
    </row>
    <row r="24" spans="1:4" ht="15">
      <c r="A24" s="68">
        <v>2.5</v>
      </c>
      <c r="B24" s="69" t="s">
        <v>204</v>
      </c>
      <c r="C24" s="70" t="s">
        <v>203</v>
      </c>
      <c r="D24" s="68">
        <v>1057.35</v>
      </c>
    </row>
    <row r="25" spans="1:4" ht="15.75" thickBot="1">
      <c r="A25" s="74"/>
      <c r="B25" s="75" t="s">
        <v>13</v>
      </c>
      <c r="C25" s="72" t="s">
        <v>203</v>
      </c>
      <c r="D25" s="76">
        <v>30001.95</v>
      </c>
    </row>
    <row r="26" spans="1:4" ht="15.75" thickBot="1">
      <c r="A26" s="64" t="s">
        <v>217</v>
      </c>
      <c r="B26" s="66" t="s">
        <v>218</v>
      </c>
      <c r="C26" s="67"/>
      <c r="D26" s="77"/>
    </row>
    <row r="27" spans="1:4" ht="15">
      <c r="A27" s="78">
        <v>3.1</v>
      </c>
      <c r="B27" s="69" t="s">
        <v>219</v>
      </c>
      <c r="C27" s="70" t="s">
        <v>203</v>
      </c>
      <c r="D27" s="68">
        <v>4289.89</v>
      </c>
    </row>
    <row r="28" spans="1:4" ht="15">
      <c r="A28" s="78">
        <v>3.2</v>
      </c>
      <c r="B28" s="69" t="s">
        <v>220</v>
      </c>
      <c r="C28" s="70" t="s">
        <v>203</v>
      </c>
      <c r="D28" s="68">
        <v>1185.9</v>
      </c>
    </row>
    <row r="29" spans="1:4" ht="15">
      <c r="A29" s="78">
        <v>3.3</v>
      </c>
      <c r="B29" s="69" t="s">
        <v>179</v>
      </c>
      <c r="C29" s="70" t="s">
        <v>203</v>
      </c>
      <c r="D29" s="68">
        <v>4202.26</v>
      </c>
    </row>
    <row r="30" spans="1:4" ht="15">
      <c r="A30" s="78">
        <v>3.4</v>
      </c>
      <c r="B30" s="69" t="s">
        <v>221</v>
      </c>
      <c r="C30" s="70" t="s">
        <v>203</v>
      </c>
      <c r="D30" s="68" t="s">
        <v>214</v>
      </c>
    </row>
    <row r="31" spans="1:4" ht="15">
      <c r="A31" s="78"/>
      <c r="B31" s="69" t="s">
        <v>222</v>
      </c>
      <c r="C31" s="70" t="s">
        <v>203</v>
      </c>
      <c r="D31" s="68" t="s">
        <v>214</v>
      </c>
    </row>
    <row r="32" spans="1:4" ht="15">
      <c r="A32" s="78"/>
      <c r="B32" s="69" t="s">
        <v>223</v>
      </c>
      <c r="C32" s="70" t="s">
        <v>203</v>
      </c>
      <c r="D32" s="68" t="s">
        <v>214</v>
      </c>
    </row>
    <row r="33" spans="1:4" ht="15">
      <c r="A33" s="78">
        <v>3.5</v>
      </c>
      <c r="B33" s="69" t="s">
        <v>224</v>
      </c>
      <c r="C33" s="70" t="s">
        <v>203</v>
      </c>
      <c r="D33" s="68">
        <v>1497.21</v>
      </c>
    </row>
    <row r="34" spans="1:4" ht="15">
      <c r="A34" s="78"/>
      <c r="B34" s="79" t="s">
        <v>13</v>
      </c>
      <c r="C34" s="72" t="s">
        <v>203</v>
      </c>
      <c r="D34" s="80">
        <v>11175.27</v>
      </c>
    </row>
    <row r="35" spans="1:4" ht="15.75" thickBot="1">
      <c r="A35" s="81"/>
      <c r="B35" s="82"/>
      <c r="C35" s="81"/>
      <c r="D35" s="81"/>
    </row>
    <row r="36" spans="1:4" ht="15.75" thickBot="1">
      <c r="A36" s="64"/>
      <c r="B36" s="66" t="s">
        <v>225</v>
      </c>
      <c r="C36" s="67" t="s">
        <v>203</v>
      </c>
      <c r="D36" s="77">
        <v>824.98</v>
      </c>
    </row>
    <row r="37" spans="1:4" ht="15.75" thickBot="1">
      <c r="A37" s="64" t="s">
        <v>226</v>
      </c>
      <c r="B37" s="83" t="s">
        <v>227</v>
      </c>
      <c r="C37" s="84" t="s">
        <v>203</v>
      </c>
      <c r="D37" s="77">
        <v>61799.94</v>
      </c>
    </row>
    <row r="38" spans="1:4" ht="15">
      <c r="A38" s="85" t="s">
        <v>228</v>
      </c>
      <c r="B38" s="86" t="s">
        <v>229</v>
      </c>
      <c r="C38" s="87" t="s">
        <v>203</v>
      </c>
      <c r="D38" s="80">
        <v>4282.83</v>
      </c>
    </row>
    <row r="39" spans="1:4" ht="15">
      <c r="A39" s="85" t="s">
        <v>230</v>
      </c>
      <c r="B39" s="86" t="s">
        <v>231</v>
      </c>
      <c r="C39" s="87" t="s">
        <v>203</v>
      </c>
      <c r="D39" s="80">
        <v>1474.02</v>
      </c>
    </row>
    <row r="40" spans="1:4" ht="15.75" thickBot="1">
      <c r="A40" s="85" t="s">
        <v>232</v>
      </c>
      <c r="B40" s="86" t="s">
        <v>233</v>
      </c>
      <c r="C40" s="87" t="s">
        <v>203</v>
      </c>
      <c r="D40" s="80" t="s">
        <v>214</v>
      </c>
    </row>
    <row r="41" spans="1:4" ht="15.75" thickBot="1">
      <c r="A41" s="64"/>
      <c r="B41" s="88" t="s">
        <v>13</v>
      </c>
      <c r="C41" s="89" t="s">
        <v>203</v>
      </c>
      <c r="D41" s="90">
        <v>5756.85</v>
      </c>
    </row>
    <row r="42" spans="1:4" ht="15">
      <c r="A42" s="85" t="s">
        <v>234</v>
      </c>
      <c r="B42" s="86" t="s">
        <v>167</v>
      </c>
      <c r="C42" s="87" t="s">
        <v>203</v>
      </c>
      <c r="D42" s="80">
        <v>14785.33</v>
      </c>
    </row>
    <row r="43" spans="1:4" ht="15.75" thickBot="1">
      <c r="A43" s="85" t="s">
        <v>235</v>
      </c>
      <c r="B43" s="86" t="s">
        <v>236</v>
      </c>
      <c r="C43" s="87" t="s">
        <v>203</v>
      </c>
      <c r="D43" s="80" t="s">
        <v>214</v>
      </c>
    </row>
    <row r="44" spans="1:4" ht="15.75" thickBot="1">
      <c r="A44" s="64" t="s">
        <v>237</v>
      </c>
      <c r="B44" s="66" t="s">
        <v>238</v>
      </c>
      <c r="C44" s="89" t="s">
        <v>203</v>
      </c>
      <c r="D44" s="90">
        <v>82342.11</v>
      </c>
    </row>
    <row r="45" spans="1:4" ht="15.75" thickBot="1">
      <c r="A45" s="85" t="s">
        <v>239</v>
      </c>
      <c r="B45" s="86" t="s">
        <v>381</v>
      </c>
      <c r="C45" s="87" t="s">
        <v>203</v>
      </c>
      <c r="D45" s="80"/>
    </row>
    <row r="46" spans="1:4" ht="15.75" thickBot="1">
      <c r="A46" s="64" t="s">
        <v>240</v>
      </c>
      <c r="B46" s="66" t="s">
        <v>227</v>
      </c>
      <c r="C46" s="89" t="s">
        <v>203</v>
      </c>
      <c r="D46" s="90">
        <v>82342.11</v>
      </c>
    </row>
    <row r="47" spans="1:4" ht="15.75" thickBot="1">
      <c r="A47" s="85" t="s">
        <v>241</v>
      </c>
      <c r="B47" s="86" t="s">
        <v>242</v>
      </c>
      <c r="C47" s="87" t="s">
        <v>203</v>
      </c>
      <c r="D47" s="80">
        <v>702.49</v>
      </c>
    </row>
    <row r="48" spans="1:4" ht="15.75" thickBot="1">
      <c r="A48" s="64" t="s">
        <v>243</v>
      </c>
      <c r="B48" s="66" t="s">
        <v>244</v>
      </c>
      <c r="C48" s="89" t="s">
        <v>203</v>
      </c>
      <c r="D48" s="90">
        <f>D46+D47</f>
        <v>83044.6</v>
      </c>
    </row>
    <row r="49" spans="1:4" ht="15">
      <c r="A49" s="91"/>
      <c r="B49" s="92" t="s">
        <v>245</v>
      </c>
      <c r="C49" s="98"/>
      <c r="D49" s="93" t="s">
        <v>309</v>
      </c>
    </row>
    <row r="50" spans="1:4" ht="15">
      <c r="A50" s="91"/>
      <c r="B50" s="92" t="s">
        <v>246</v>
      </c>
      <c r="C50" s="98"/>
      <c r="D50" s="93" t="s">
        <v>310</v>
      </c>
    </row>
    <row r="51" spans="1:4" ht="15">
      <c r="A51" s="91"/>
      <c r="B51" s="92" t="s">
        <v>301</v>
      </c>
      <c r="C51" s="98"/>
      <c r="D51" s="93"/>
    </row>
    <row r="52" spans="1:4" ht="15">
      <c r="A52" s="91"/>
      <c r="B52" s="92" t="s">
        <v>302</v>
      </c>
      <c r="C52" s="91"/>
      <c r="D52" s="99">
        <f>D48-D50</f>
        <v>13442.690000000002</v>
      </c>
    </row>
    <row r="53" spans="1:4" ht="15">
      <c r="A53" s="91"/>
      <c r="B53" s="92"/>
      <c r="C53" s="91"/>
      <c r="D53" s="99"/>
    </row>
    <row r="54" spans="1:4" ht="15">
      <c r="A54" s="91"/>
      <c r="B54" s="92"/>
      <c r="C54" s="91"/>
      <c r="D54" s="99"/>
    </row>
    <row r="55" spans="1:4" ht="15">
      <c r="A55" s="91"/>
      <c r="B55" s="94" t="s">
        <v>248</v>
      </c>
      <c r="C55" s="94"/>
      <c r="D55" s="95" t="s">
        <v>249</v>
      </c>
    </row>
  </sheetData>
  <sheetProtection/>
  <mergeCells count="2">
    <mergeCell ref="A4:C4"/>
    <mergeCell ref="A2:C2"/>
  </mergeCells>
  <hyperlinks>
    <hyperlink ref="A2:C2" location="ГЛАВНАЯ!A1" display="На главную"/>
    <hyperlink ref="A4:C4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140625" style="0" customWidth="1"/>
    <col min="3" max="3" width="14.140625" style="10" customWidth="1"/>
    <col min="4" max="4" width="29.8515625" style="16" customWidth="1"/>
    <col min="5" max="10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258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3654.41</v>
      </c>
    </row>
    <row r="11" spans="1:4" ht="15">
      <c r="A11" s="68">
        <v>1.2</v>
      </c>
      <c r="B11" s="69" t="s">
        <v>204</v>
      </c>
      <c r="C11" s="70" t="s">
        <v>203</v>
      </c>
      <c r="D11" s="68">
        <v>52.63</v>
      </c>
    </row>
    <row r="12" spans="1:4" ht="15">
      <c r="A12" s="68">
        <v>1.3</v>
      </c>
      <c r="B12" s="69" t="s">
        <v>205</v>
      </c>
      <c r="C12" s="70" t="s">
        <v>203</v>
      </c>
      <c r="D12" s="68">
        <v>754.38</v>
      </c>
    </row>
    <row r="13" spans="1:4" ht="15">
      <c r="A13" s="68">
        <v>1.4</v>
      </c>
      <c r="B13" s="69" t="s">
        <v>206</v>
      </c>
      <c r="C13" s="70" t="s">
        <v>203</v>
      </c>
      <c r="D13" s="68">
        <v>2284.74</v>
      </c>
    </row>
    <row r="14" spans="1:4" ht="15">
      <c r="A14" s="68">
        <v>1.5</v>
      </c>
      <c r="B14" s="69" t="s">
        <v>207</v>
      </c>
      <c r="C14" s="70" t="s">
        <v>203</v>
      </c>
      <c r="D14" s="68">
        <v>6873.68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930.57</v>
      </c>
    </row>
    <row r="16" spans="1:4" ht="15">
      <c r="A16" s="68">
        <v>1.7</v>
      </c>
      <c r="B16" s="69" t="s">
        <v>209</v>
      </c>
      <c r="C16" s="70" t="s">
        <v>203</v>
      </c>
      <c r="D16" s="68">
        <v>1192.06</v>
      </c>
    </row>
    <row r="17" spans="1:4" ht="15.75" thickBot="1">
      <c r="A17" s="71" t="s">
        <v>13</v>
      </c>
      <c r="B17" s="71"/>
      <c r="C17" s="72" t="s">
        <v>203</v>
      </c>
      <c r="D17" s="73">
        <v>15742.46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37251.69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1199.69</v>
      </c>
    </row>
    <row r="24" spans="1:4" ht="15.75" thickBot="1">
      <c r="A24" s="74"/>
      <c r="B24" s="75" t="s">
        <v>13</v>
      </c>
      <c r="C24" s="72" t="s">
        <v>203</v>
      </c>
      <c r="D24" s="76">
        <v>38451.38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3118.18</v>
      </c>
    </row>
    <row r="27" spans="1:4" ht="15">
      <c r="A27" s="78">
        <v>3.2</v>
      </c>
      <c r="B27" s="69" t="s">
        <v>220</v>
      </c>
      <c r="C27" s="70" t="s">
        <v>203</v>
      </c>
      <c r="D27" s="68">
        <v>1674.22</v>
      </c>
    </row>
    <row r="28" spans="1:4" ht="15">
      <c r="A28" s="78">
        <v>3.3</v>
      </c>
      <c r="B28" s="69" t="s">
        <v>179</v>
      </c>
      <c r="C28" s="70" t="s">
        <v>203</v>
      </c>
      <c r="D28" s="68">
        <v>6801.35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1698.77</v>
      </c>
    </row>
    <row r="33" spans="1:4" ht="15">
      <c r="A33" s="78"/>
      <c r="B33" s="79" t="s">
        <v>13</v>
      </c>
      <c r="C33" s="72" t="s">
        <v>203</v>
      </c>
      <c r="D33" s="80">
        <v>13292.52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1046.5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68532.86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4859.4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1672.46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6531.85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16775.78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91840.49</v>
      </c>
    </row>
    <row r="44" spans="1:4" ht="15.75" thickBot="1">
      <c r="A44" s="85" t="s">
        <v>239</v>
      </c>
      <c r="B44" s="86" t="s">
        <v>382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v>91840.49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797.06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92637.55</v>
      </c>
    </row>
    <row r="48" spans="1:4" ht="15">
      <c r="A48" s="91"/>
      <c r="B48" s="92" t="s">
        <v>245</v>
      </c>
      <c r="C48" s="98"/>
      <c r="D48" s="93" t="s">
        <v>311</v>
      </c>
    </row>
    <row r="49" spans="1:4" ht="15">
      <c r="A49" s="91"/>
      <c r="B49" s="92" t="s">
        <v>246</v>
      </c>
      <c r="C49" s="98"/>
      <c r="D49" s="93" t="s">
        <v>312</v>
      </c>
    </row>
    <row r="50" spans="1:4" ht="15">
      <c r="A50" s="91"/>
      <c r="B50" s="92" t="s">
        <v>306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20842.460000000006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3.57421875" style="10" customWidth="1"/>
    <col min="4" max="4" width="29.57421875" style="16" customWidth="1"/>
    <col min="5" max="10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259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8334.56</v>
      </c>
    </row>
    <row r="11" spans="1:4" ht="15">
      <c r="A11" s="68">
        <v>1.2</v>
      </c>
      <c r="B11" s="69" t="s">
        <v>204</v>
      </c>
      <c r="C11" s="70" t="s">
        <v>203</v>
      </c>
      <c r="D11" s="68">
        <v>950.6</v>
      </c>
    </row>
    <row r="12" spans="1:4" ht="15">
      <c r="A12" s="68">
        <v>1.3</v>
      </c>
      <c r="B12" s="69" t="s">
        <v>205</v>
      </c>
      <c r="C12" s="70" t="s">
        <v>203</v>
      </c>
      <c r="D12" s="68">
        <v>700.92</v>
      </c>
    </row>
    <row r="13" spans="1:4" ht="15">
      <c r="A13" s="68">
        <v>1.4</v>
      </c>
      <c r="B13" s="69" t="s">
        <v>206</v>
      </c>
      <c r="C13" s="70" t="s">
        <v>203</v>
      </c>
      <c r="D13" s="68">
        <v>3715.58</v>
      </c>
    </row>
    <row r="14" spans="1:4" ht="15">
      <c r="A14" s="68">
        <v>1.5</v>
      </c>
      <c r="B14" s="69" t="s">
        <v>207</v>
      </c>
      <c r="C14" s="70" t="s">
        <v>203</v>
      </c>
      <c r="D14" s="68">
        <v>9589.42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1513.34</v>
      </c>
    </row>
    <row r="16" spans="1:4" ht="15">
      <c r="A16" s="68">
        <v>1.7</v>
      </c>
      <c r="B16" s="69" t="s">
        <v>209</v>
      </c>
      <c r="C16" s="70" t="s">
        <v>203</v>
      </c>
      <c r="D16" s="68">
        <v>1938.61</v>
      </c>
    </row>
    <row r="17" spans="1:4" ht="15.75" thickBot="1">
      <c r="A17" s="71" t="s">
        <v>13</v>
      </c>
      <c r="B17" s="71"/>
      <c r="C17" s="72" t="s">
        <v>203</v>
      </c>
      <c r="D17" s="73">
        <v>26743.02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21643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1951.01</v>
      </c>
    </row>
    <row r="24" spans="1:4" ht="15.75" thickBot="1">
      <c r="A24" s="74"/>
      <c r="B24" s="75" t="s">
        <v>13</v>
      </c>
      <c r="C24" s="72" t="s">
        <v>203</v>
      </c>
      <c r="D24" s="76">
        <v>23594.01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7540.4</v>
      </c>
    </row>
    <row r="27" spans="1:4" ht="15">
      <c r="A27" s="78">
        <v>3.2</v>
      </c>
      <c r="B27" s="69" t="s">
        <v>220</v>
      </c>
      <c r="C27" s="70" t="s">
        <v>203</v>
      </c>
      <c r="D27" s="68">
        <v>4255.3</v>
      </c>
    </row>
    <row r="28" spans="1:4" ht="15">
      <c r="A28" s="78">
        <v>3.3</v>
      </c>
      <c r="B28" s="69" t="s">
        <v>179</v>
      </c>
      <c r="C28" s="70" t="s">
        <v>203</v>
      </c>
      <c r="D28" s="68">
        <v>10269.19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2762.65</v>
      </c>
    </row>
    <row r="33" spans="1:4" ht="15">
      <c r="A33" s="78"/>
      <c r="B33" s="79" t="s">
        <v>13</v>
      </c>
      <c r="C33" s="72" t="s">
        <v>203</v>
      </c>
      <c r="D33" s="80">
        <v>24827.53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21655.84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96820.41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7902.65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2719.85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10622.5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27281.79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134724.7</v>
      </c>
    </row>
    <row r="44" spans="1:4" ht="15.75" thickBot="1">
      <c r="A44" s="85" t="s">
        <v>239</v>
      </c>
      <c r="B44" s="86" t="s">
        <v>382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134724.7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1296.23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136020.93000000002</v>
      </c>
    </row>
    <row r="48" spans="1:4" ht="15">
      <c r="A48" s="91"/>
      <c r="B48" s="92" t="s">
        <v>245</v>
      </c>
      <c r="C48" s="98"/>
      <c r="D48" s="93" t="s">
        <v>313</v>
      </c>
    </row>
    <row r="49" spans="1:4" ht="15">
      <c r="A49" s="91"/>
      <c r="B49" s="92" t="s">
        <v>246</v>
      </c>
      <c r="C49" s="98"/>
      <c r="D49" s="93" t="s">
        <v>314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19476.440000000017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" customWidth="1"/>
    <col min="2" max="2" width="73.8515625" style="0" customWidth="1"/>
    <col min="3" max="3" width="14.00390625" style="10" customWidth="1"/>
    <col min="4" max="4" width="29.7109375" style="16" customWidth="1"/>
    <col min="5" max="10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260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8007.6</v>
      </c>
    </row>
    <row r="11" spans="1:4" ht="15">
      <c r="A11" s="68">
        <v>1.2</v>
      </c>
      <c r="B11" s="69" t="s">
        <v>204</v>
      </c>
      <c r="C11" s="70" t="s">
        <v>203</v>
      </c>
      <c r="D11" s="68">
        <v>639.35</v>
      </c>
    </row>
    <row r="12" spans="1:4" ht="15">
      <c r="A12" s="68">
        <v>1.3</v>
      </c>
      <c r="B12" s="69" t="s">
        <v>205</v>
      </c>
      <c r="C12" s="70" t="s">
        <v>203</v>
      </c>
      <c r="D12" s="68">
        <v>871.88</v>
      </c>
    </row>
    <row r="13" spans="1:4" ht="15">
      <c r="A13" s="68">
        <v>1.4</v>
      </c>
      <c r="B13" s="69" t="s">
        <v>206</v>
      </c>
      <c r="C13" s="70" t="s">
        <v>203</v>
      </c>
      <c r="D13" s="68">
        <v>3735.27</v>
      </c>
    </row>
    <row r="14" spans="1:4" ht="15">
      <c r="A14" s="68">
        <v>1.5</v>
      </c>
      <c r="B14" s="69" t="s">
        <v>207</v>
      </c>
      <c r="C14" s="70" t="s">
        <v>203</v>
      </c>
      <c r="D14" s="68">
        <v>9474.04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1521.36</v>
      </c>
    </row>
    <row r="16" spans="1:4" ht="15">
      <c r="A16" s="68">
        <v>1.7</v>
      </c>
      <c r="B16" s="69" t="s">
        <v>209</v>
      </c>
      <c r="C16" s="70" t="s">
        <v>203</v>
      </c>
      <c r="D16" s="68">
        <v>1948.88</v>
      </c>
    </row>
    <row r="17" spans="1:4" ht="15.75" thickBot="1">
      <c r="A17" s="71" t="s">
        <v>13</v>
      </c>
      <c r="B17" s="71"/>
      <c r="C17" s="72" t="s">
        <v>203</v>
      </c>
      <c r="D17" s="73">
        <v>26198.39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45511.54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1961.35</v>
      </c>
    </row>
    <row r="24" spans="1:4" ht="15.75" thickBot="1">
      <c r="A24" s="74"/>
      <c r="B24" s="75" t="s">
        <v>13</v>
      </c>
      <c r="C24" s="72" t="s">
        <v>203</v>
      </c>
      <c r="D24" s="76">
        <v>47472.91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5978.78</v>
      </c>
    </row>
    <row r="27" spans="1:4" ht="15">
      <c r="A27" s="78">
        <v>3.2</v>
      </c>
      <c r="B27" s="69" t="s">
        <v>220</v>
      </c>
      <c r="C27" s="70" t="s">
        <v>203</v>
      </c>
      <c r="D27" s="68">
        <v>3348.43</v>
      </c>
    </row>
    <row r="28" spans="1:4" ht="15">
      <c r="A28" s="78">
        <v>3.3</v>
      </c>
      <c r="B28" s="69" t="s">
        <v>179</v>
      </c>
      <c r="C28" s="70" t="s">
        <v>203</v>
      </c>
      <c r="D28" s="68">
        <v>13877.02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2777.29</v>
      </c>
    </row>
    <row r="33" spans="1:4" ht="15">
      <c r="A33" s="78"/>
      <c r="B33" s="79" t="s">
        <v>13</v>
      </c>
      <c r="C33" s="72" t="s">
        <v>203</v>
      </c>
      <c r="D33" s="80">
        <v>25981.52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17430.84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117083.64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7944.53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2734.27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10678.8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27426.38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155188.82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155188.82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1303.1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156491.92</v>
      </c>
    </row>
    <row r="48" spans="1:4" ht="15">
      <c r="A48" s="91"/>
      <c r="B48" s="92" t="s">
        <v>245</v>
      </c>
      <c r="C48" s="98"/>
      <c r="D48" s="93" t="s">
        <v>315</v>
      </c>
    </row>
    <row r="49" spans="1:4" ht="15">
      <c r="A49" s="91"/>
      <c r="B49" s="92" t="s">
        <v>246</v>
      </c>
      <c r="C49" s="98"/>
      <c r="D49" s="93" t="s">
        <v>316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42085.20000000001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3.7109375" style="10" customWidth="1"/>
    <col min="4" max="4" width="29.57421875" style="16" customWidth="1"/>
    <col min="5" max="10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261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7930.5</v>
      </c>
    </row>
    <row r="11" spans="1:4" ht="15">
      <c r="A11" s="68">
        <v>1.2</v>
      </c>
      <c r="B11" s="69" t="s">
        <v>204</v>
      </c>
      <c r="C11" s="70" t="s">
        <v>203</v>
      </c>
      <c r="D11" s="68">
        <v>517.93</v>
      </c>
    </row>
    <row r="12" spans="1:4" ht="15">
      <c r="A12" s="68">
        <v>1.3</v>
      </c>
      <c r="B12" s="69" t="s">
        <v>205</v>
      </c>
      <c r="C12" s="70" t="s">
        <v>203</v>
      </c>
      <c r="D12" s="68">
        <v>897.47</v>
      </c>
    </row>
    <row r="13" spans="1:4" ht="15">
      <c r="A13" s="68">
        <v>1.4</v>
      </c>
      <c r="B13" s="69" t="s">
        <v>206</v>
      </c>
      <c r="C13" s="70" t="s">
        <v>203</v>
      </c>
      <c r="D13" s="68">
        <v>3242.54</v>
      </c>
    </row>
    <row r="14" spans="1:4" ht="15">
      <c r="A14" s="68">
        <v>1.5</v>
      </c>
      <c r="B14" s="69" t="s">
        <v>207</v>
      </c>
      <c r="C14" s="70" t="s">
        <v>203</v>
      </c>
      <c r="D14" s="68">
        <v>8625.05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1320.68</v>
      </c>
    </row>
    <row r="16" spans="1:4" ht="15">
      <c r="A16" s="68">
        <v>1.7</v>
      </c>
      <c r="B16" s="69" t="s">
        <v>209</v>
      </c>
      <c r="C16" s="70" t="s">
        <v>203</v>
      </c>
      <c r="D16" s="68">
        <v>1691.8</v>
      </c>
    </row>
    <row r="17" spans="1:4" ht="15.75" thickBot="1">
      <c r="A17" s="71" t="s">
        <v>13</v>
      </c>
      <c r="B17" s="71"/>
      <c r="C17" s="72" t="s">
        <v>203</v>
      </c>
      <c r="D17" s="73">
        <v>24225.96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51967.13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1702.62</v>
      </c>
    </row>
    <row r="24" spans="1:4" ht="15.75" thickBot="1">
      <c r="A24" s="74"/>
      <c r="B24" s="75" t="s">
        <v>13</v>
      </c>
      <c r="C24" s="72" t="s">
        <v>203</v>
      </c>
      <c r="D24" s="76">
        <v>53669.75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8667.67</v>
      </c>
    </row>
    <row r="27" spans="1:4" ht="15">
      <c r="A27" s="78">
        <v>3.2</v>
      </c>
      <c r="B27" s="69" t="s">
        <v>220</v>
      </c>
      <c r="C27" s="70" t="s">
        <v>203</v>
      </c>
      <c r="D27" s="68">
        <v>2162.53</v>
      </c>
    </row>
    <row r="28" spans="1:4" ht="15">
      <c r="A28" s="78">
        <v>3.3</v>
      </c>
      <c r="B28" s="69" t="s">
        <v>179</v>
      </c>
      <c r="C28" s="70" t="s">
        <v>203</v>
      </c>
      <c r="D28" s="68">
        <v>6543.24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2410.93</v>
      </c>
    </row>
    <row r="33" spans="1:4" ht="15">
      <c r="A33" s="78"/>
      <c r="B33" s="79" t="s">
        <v>13</v>
      </c>
      <c r="C33" s="72" t="s">
        <v>203</v>
      </c>
      <c r="D33" s="80">
        <v>19784.37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7071.76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104751.84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6896.55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2373.58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9270.13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23808.5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137830.47</v>
      </c>
    </row>
    <row r="44" spans="1:4" ht="15.75" thickBot="1">
      <c r="A44" s="85" t="s">
        <v>239</v>
      </c>
      <c r="B44" s="86" t="s">
        <v>382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137830.47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1131.21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138961.68</v>
      </c>
    </row>
    <row r="48" spans="1:4" ht="15">
      <c r="A48" s="91"/>
      <c r="B48" s="92" t="s">
        <v>245</v>
      </c>
      <c r="C48" s="98"/>
      <c r="D48" s="93" t="s">
        <v>343</v>
      </c>
    </row>
    <row r="49" spans="1:4" ht="15">
      <c r="A49" s="91"/>
      <c r="B49" s="92" t="s">
        <v>246</v>
      </c>
      <c r="C49" s="98"/>
      <c r="D49" s="93">
        <v>110735.9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319</v>
      </c>
      <c r="C51" s="91"/>
      <c r="D51" s="99">
        <f>D47-D49</f>
        <v>28225.78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28125" style="0" customWidth="1"/>
    <col min="3" max="3" width="14.00390625" style="10" customWidth="1"/>
    <col min="4" max="4" width="29.7109375" style="16" customWidth="1"/>
    <col min="5" max="12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262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8883.09</v>
      </c>
    </row>
    <row r="11" spans="1:4" ht="15">
      <c r="A11" s="68">
        <v>1.2</v>
      </c>
      <c r="B11" s="69" t="s">
        <v>204</v>
      </c>
      <c r="C11" s="70" t="s">
        <v>203</v>
      </c>
      <c r="D11" s="68">
        <v>4678.5</v>
      </c>
    </row>
    <row r="12" spans="1:4" ht="15">
      <c r="A12" s="68">
        <v>1.3</v>
      </c>
      <c r="B12" s="69" t="s">
        <v>205</v>
      </c>
      <c r="C12" s="70" t="s">
        <v>203</v>
      </c>
      <c r="D12" s="68">
        <v>762.93</v>
      </c>
    </row>
    <row r="13" spans="1:4" ht="15">
      <c r="A13" s="68">
        <v>1.4</v>
      </c>
      <c r="B13" s="69" t="s">
        <v>206</v>
      </c>
      <c r="C13" s="70" t="s">
        <v>203</v>
      </c>
      <c r="D13" s="68">
        <v>3508.18</v>
      </c>
    </row>
    <row r="14" spans="1:4" ht="15">
      <c r="A14" s="68">
        <v>1.5</v>
      </c>
      <c r="B14" s="69" t="s">
        <v>207</v>
      </c>
      <c r="C14" s="70" t="s">
        <v>203</v>
      </c>
      <c r="D14" s="68">
        <v>11039.55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1428.87</v>
      </c>
    </row>
    <row r="16" spans="1:4" ht="15">
      <c r="A16" s="68">
        <v>1.7</v>
      </c>
      <c r="B16" s="69" t="s">
        <v>209</v>
      </c>
      <c r="C16" s="70" t="s">
        <v>203</v>
      </c>
      <c r="D16" s="68">
        <v>1830.4</v>
      </c>
    </row>
    <row r="17" spans="1:4" ht="15.75" thickBot="1">
      <c r="A17" s="71" t="s">
        <v>13</v>
      </c>
      <c r="B17" s="71"/>
      <c r="C17" s="72" t="s">
        <v>203</v>
      </c>
      <c r="D17" s="73">
        <v>32131.52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28426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1842.11</v>
      </c>
    </row>
    <row r="24" spans="1:4" ht="15.75" thickBot="1">
      <c r="A24" s="74"/>
      <c r="B24" s="75" t="s">
        <v>13</v>
      </c>
      <c r="C24" s="72" t="s">
        <v>203</v>
      </c>
      <c r="D24" s="76">
        <v>30268.1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10139.38</v>
      </c>
    </row>
    <row r="27" spans="1:4" ht="15">
      <c r="A27" s="78">
        <v>3.2</v>
      </c>
      <c r="B27" s="69" t="s">
        <v>220</v>
      </c>
      <c r="C27" s="70" t="s">
        <v>203</v>
      </c>
      <c r="D27" s="68">
        <v>2581.08</v>
      </c>
    </row>
    <row r="28" spans="1:4" ht="15">
      <c r="A28" s="78">
        <v>3.3</v>
      </c>
      <c r="B28" s="69" t="s">
        <v>179</v>
      </c>
      <c r="C28" s="70" t="s">
        <v>203</v>
      </c>
      <c r="D28" s="68">
        <v>9686.36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2608.44</v>
      </c>
    </row>
    <row r="33" spans="1:4" ht="15">
      <c r="A33" s="78"/>
      <c r="B33" s="79" t="s">
        <v>13</v>
      </c>
      <c r="C33" s="72" t="s">
        <v>203</v>
      </c>
      <c r="D33" s="80">
        <v>25015.27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8915.38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96330.27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7461.53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2568.03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10029.56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25758.96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132118.8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132118.8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1223.88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133342.68</v>
      </c>
    </row>
    <row r="48" spans="1:4" ht="15">
      <c r="A48" s="91"/>
      <c r="B48" s="92" t="s">
        <v>245</v>
      </c>
      <c r="C48" s="98"/>
      <c r="D48" s="93" t="s">
        <v>344</v>
      </c>
    </row>
    <row r="49" spans="1:4" ht="15">
      <c r="A49" s="91"/>
      <c r="B49" s="92" t="s">
        <v>246</v>
      </c>
      <c r="C49" s="98"/>
      <c r="D49" s="93">
        <v>110447.77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22894.90999999999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421875" style="0" customWidth="1"/>
    <col min="3" max="3" width="14.57421875" style="10" customWidth="1"/>
    <col min="4" max="4" width="29.7109375" style="16" customWidth="1"/>
    <col min="5" max="11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263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18045.3</v>
      </c>
    </row>
    <row r="11" spans="1:4" ht="15">
      <c r="A11" s="68">
        <v>1.2</v>
      </c>
      <c r="B11" s="69" t="s">
        <v>204</v>
      </c>
      <c r="C11" s="70" t="s">
        <v>203</v>
      </c>
      <c r="D11" s="68">
        <v>4497.8</v>
      </c>
    </row>
    <row r="12" spans="1:4" ht="15">
      <c r="A12" s="68">
        <v>1.3</v>
      </c>
      <c r="B12" s="69" t="s">
        <v>205</v>
      </c>
      <c r="C12" s="70" t="s">
        <v>203</v>
      </c>
      <c r="D12" s="68">
        <v>1185.81</v>
      </c>
    </row>
    <row r="13" spans="1:4" ht="15">
      <c r="A13" s="68">
        <v>1.4</v>
      </c>
      <c r="B13" s="69" t="s">
        <v>206</v>
      </c>
      <c r="C13" s="70" t="s">
        <v>203</v>
      </c>
      <c r="D13" s="68">
        <v>3120.62</v>
      </c>
    </row>
    <row r="14" spans="1:4" ht="15">
      <c r="A14" s="68">
        <v>1.5</v>
      </c>
      <c r="B14" s="69" t="s">
        <v>207</v>
      </c>
      <c r="C14" s="70" t="s">
        <v>203</v>
      </c>
      <c r="D14" s="68">
        <v>9700.66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1271.02</v>
      </c>
    </row>
    <row r="16" spans="1:4" ht="15">
      <c r="A16" s="68">
        <v>1.7</v>
      </c>
      <c r="B16" s="69" t="s">
        <v>209</v>
      </c>
      <c r="C16" s="70" t="s">
        <v>203</v>
      </c>
      <c r="D16" s="68">
        <v>1628.18</v>
      </c>
    </row>
    <row r="17" spans="1:4" ht="15.75" thickBot="1">
      <c r="A17" s="71" t="s">
        <v>13</v>
      </c>
      <c r="B17" s="71"/>
      <c r="C17" s="72" t="s">
        <v>203</v>
      </c>
      <c r="D17" s="73">
        <v>39449.38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23556.08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1638.6</v>
      </c>
    </row>
    <row r="24" spans="1:4" ht="15.75" thickBot="1">
      <c r="A24" s="74"/>
      <c r="B24" s="75" t="s">
        <v>13</v>
      </c>
      <c r="C24" s="72" t="s">
        <v>203</v>
      </c>
      <c r="D24" s="76">
        <v>25194.68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12090.9</v>
      </c>
    </row>
    <row r="27" spans="1:4" ht="15">
      <c r="A27" s="78">
        <v>3.2</v>
      </c>
      <c r="B27" s="69" t="s">
        <v>220</v>
      </c>
      <c r="C27" s="70" t="s">
        <v>203</v>
      </c>
      <c r="D27" s="68">
        <v>3208.91</v>
      </c>
    </row>
    <row r="28" spans="1:4" ht="15">
      <c r="A28" s="78">
        <v>3.3</v>
      </c>
      <c r="B28" s="69" t="s">
        <v>179</v>
      </c>
      <c r="C28" s="70" t="s">
        <v>203</v>
      </c>
      <c r="D28" s="68">
        <v>5508.12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2320.28</v>
      </c>
    </row>
    <row r="33" spans="1:4" ht="15">
      <c r="A33" s="78"/>
      <c r="B33" s="79" t="s">
        <v>13</v>
      </c>
      <c r="C33" s="72" t="s">
        <v>203</v>
      </c>
      <c r="D33" s="80">
        <v>23128.21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25578.2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113350.47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6637.23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2284.33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8921.56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22913.26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145185.29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145185.29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1088.67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146273.96000000002</v>
      </c>
    </row>
    <row r="48" spans="1:4" ht="15">
      <c r="A48" s="91"/>
      <c r="B48" s="92" t="s">
        <v>245</v>
      </c>
      <c r="C48" s="98"/>
      <c r="D48" s="93" t="s">
        <v>345</v>
      </c>
    </row>
    <row r="49" spans="1:4" ht="15">
      <c r="A49" s="91"/>
      <c r="B49" s="92" t="s">
        <v>246</v>
      </c>
      <c r="C49" s="98"/>
      <c r="D49" s="93" t="s">
        <v>346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51373.340000000026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D67" sqref="D67"/>
    </sheetView>
  </sheetViews>
  <sheetFormatPr defaultColWidth="9.140625" defaultRowHeight="15"/>
  <cols>
    <col min="1" max="1" width="9.7109375" style="0" customWidth="1"/>
    <col min="2" max="2" width="75.28125" style="0" customWidth="1"/>
    <col min="3" max="3" width="16.28125" style="0" customWidth="1"/>
    <col min="4" max="4" width="26.140625" style="0" customWidth="1"/>
    <col min="5" max="5" width="11.8515625" style="0" customWidth="1"/>
  </cols>
  <sheetData>
    <row r="1" spans="1:3" ht="15">
      <c r="A1" s="19"/>
      <c r="B1" s="18"/>
      <c r="C1" s="19"/>
    </row>
    <row r="2" spans="1:3" ht="15">
      <c r="A2" s="122" t="s">
        <v>129</v>
      </c>
      <c r="B2" s="122"/>
      <c r="C2" s="122"/>
    </row>
    <row r="3" spans="1:3" ht="15">
      <c r="A3" s="19"/>
      <c r="B3" s="18"/>
      <c r="C3" s="19"/>
    </row>
    <row r="4" spans="1:4" ht="15.75">
      <c r="A4" s="62" t="s">
        <v>193</v>
      </c>
      <c r="B4" s="62"/>
      <c r="C4" s="62"/>
      <c r="D4" s="62"/>
    </row>
    <row r="5" spans="1:4" ht="15">
      <c r="A5" s="96" t="s">
        <v>288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29501.1</v>
      </c>
    </row>
    <row r="11" spans="1:4" ht="15">
      <c r="A11" s="68">
        <v>1.2</v>
      </c>
      <c r="B11" s="69" t="s">
        <v>204</v>
      </c>
      <c r="C11" s="70" t="s">
        <v>203</v>
      </c>
      <c r="D11" s="68">
        <v>10085.99</v>
      </c>
    </row>
    <row r="12" spans="1:4" ht="15">
      <c r="A12" s="68">
        <v>1.3</v>
      </c>
      <c r="B12" s="69" t="s">
        <v>205</v>
      </c>
      <c r="C12" s="70" t="s">
        <v>203</v>
      </c>
      <c r="D12" s="68">
        <v>922.28</v>
      </c>
    </row>
    <row r="13" spans="1:4" ht="15">
      <c r="A13" s="68">
        <v>1.4</v>
      </c>
      <c r="B13" s="69" t="s">
        <v>206</v>
      </c>
      <c r="C13" s="70" t="s">
        <v>203</v>
      </c>
      <c r="D13" s="68">
        <v>23779.19</v>
      </c>
    </row>
    <row r="14" spans="1:4" ht="15">
      <c r="A14" s="68">
        <v>1.5</v>
      </c>
      <c r="B14" s="69" t="s">
        <v>207</v>
      </c>
      <c r="C14" s="70" t="s">
        <v>203</v>
      </c>
      <c r="D14" s="68">
        <v>39349.46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9685.18</v>
      </c>
    </row>
    <row r="16" spans="1:4" ht="15">
      <c r="A16" s="68">
        <v>1.7</v>
      </c>
      <c r="B16" s="69" t="s">
        <v>209</v>
      </c>
      <c r="C16" s="70" t="s">
        <v>203</v>
      </c>
      <c r="D16" s="68">
        <v>12406.82</v>
      </c>
    </row>
    <row r="17" spans="1:4" ht="15.75" thickBot="1">
      <c r="A17" s="71" t="s">
        <v>13</v>
      </c>
      <c r="B17" s="71"/>
      <c r="C17" s="72" t="s">
        <v>203</v>
      </c>
      <c r="D17" s="73">
        <v>125730.03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78680.47</v>
      </c>
    </row>
    <row r="20" spans="1:4" ht="15">
      <c r="A20" s="68">
        <v>2.2</v>
      </c>
      <c r="B20" s="69" t="s">
        <v>213</v>
      </c>
      <c r="C20" s="70" t="s">
        <v>203</v>
      </c>
      <c r="D20" s="68">
        <v>89534.86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12486.2</v>
      </c>
    </row>
    <row r="24" spans="1:4" ht="15.75" thickBot="1">
      <c r="A24" s="74"/>
      <c r="B24" s="75" t="s">
        <v>13</v>
      </c>
      <c r="C24" s="72" t="s">
        <v>203</v>
      </c>
      <c r="D24" s="76">
        <v>180701.52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25998.96</v>
      </c>
    </row>
    <row r="27" spans="1:4" ht="15">
      <c r="A27" s="78">
        <v>3.2</v>
      </c>
      <c r="B27" s="69" t="s">
        <v>220</v>
      </c>
      <c r="C27" s="70" t="s">
        <v>203</v>
      </c>
      <c r="D27" s="68">
        <v>6975.9</v>
      </c>
    </row>
    <row r="28" spans="1:4" ht="15">
      <c r="A28" s="78">
        <v>3.3</v>
      </c>
      <c r="B28" s="69" t="s">
        <v>179</v>
      </c>
      <c r="C28" s="70" t="s">
        <v>203</v>
      </c>
      <c r="D28" s="68">
        <v>113786.52</v>
      </c>
    </row>
    <row r="29" spans="1:4" ht="15">
      <c r="A29" s="78">
        <v>3.4</v>
      </c>
      <c r="B29" s="69" t="s">
        <v>221</v>
      </c>
      <c r="C29" s="70" t="s">
        <v>203</v>
      </c>
      <c r="D29" s="68">
        <v>150178.4</v>
      </c>
    </row>
    <row r="30" spans="1:4" ht="15">
      <c r="A30" s="78"/>
      <c r="B30" s="69" t="s">
        <v>222</v>
      </c>
      <c r="C30" s="70" t="s">
        <v>203</v>
      </c>
      <c r="D30" s="68">
        <v>134414.4</v>
      </c>
    </row>
    <row r="31" spans="1:4" ht="15">
      <c r="A31" s="78"/>
      <c r="B31" s="69" t="s">
        <v>223</v>
      </c>
      <c r="C31" s="70" t="s">
        <v>203</v>
      </c>
      <c r="D31" s="68">
        <v>15764</v>
      </c>
    </row>
    <row r="32" spans="1:4" ht="15">
      <c r="A32" s="78">
        <v>3.5</v>
      </c>
      <c r="B32" s="69" t="s">
        <v>224</v>
      </c>
      <c r="C32" s="70" t="s">
        <v>203</v>
      </c>
      <c r="D32" s="68">
        <v>17680.57</v>
      </c>
    </row>
    <row r="33" spans="1:4" ht="15">
      <c r="A33" s="78"/>
      <c r="B33" s="79" t="s">
        <v>13</v>
      </c>
      <c r="C33" s="72" t="s">
        <v>203</v>
      </c>
      <c r="D33" s="80">
        <v>314620.36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5914.94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626966.86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50575.87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17406.68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67982.55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174599.76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869549.18</v>
      </c>
    </row>
    <row r="44" spans="1:4" ht="15.75" thickBot="1">
      <c r="A44" s="85" t="s">
        <v>239</v>
      </c>
      <c r="B44" s="86" t="s">
        <v>281</v>
      </c>
      <c r="C44" s="87" t="s">
        <v>203</v>
      </c>
      <c r="D44" s="80">
        <v>60868.44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D43+D44</f>
        <v>930417.6200000001</v>
      </c>
    </row>
    <row r="46" spans="1:4" ht="15">
      <c r="A46" s="85" t="s">
        <v>241</v>
      </c>
      <c r="B46" s="86" t="s">
        <v>242</v>
      </c>
      <c r="C46" s="87" t="s">
        <v>203</v>
      </c>
      <c r="D46" s="80">
        <v>8295.72</v>
      </c>
    </row>
    <row r="47" spans="1:4" ht="15">
      <c r="A47" s="85">
        <v>14</v>
      </c>
      <c r="B47" s="86" t="s">
        <v>146</v>
      </c>
      <c r="C47" s="87"/>
      <c r="D47" s="80"/>
    </row>
    <row r="48" spans="1:4" ht="15">
      <c r="A48" s="85"/>
      <c r="B48" s="86" t="s">
        <v>174</v>
      </c>
      <c r="C48" s="87" t="s">
        <v>203</v>
      </c>
      <c r="D48" s="80">
        <v>564140.44</v>
      </c>
    </row>
    <row r="49" spans="1:4" ht="15">
      <c r="A49" s="85"/>
      <c r="B49" s="86" t="s">
        <v>175</v>
      </c>
      <c r="C49" s="87" t="s">
        <v>203</v>
      </c>
      <c r="D49" s="80">
        <v>1088801.9</v>
      </c>
    </row>
    <row r="50" spans="1:4" ht="15">
      <c r="A50" s="85"/>
      <c r="B50" s="86" t="s">
        <v>379</v>
      </c>
      <c r="C50" s="87" t="s">
        <v>203</v>
      </c>
      <c r="D50" s="80">
        <v>288775.75</v>
      </c>
    </row>
    <row r="51" spans="1:4" ht="15">
      <c r="A51" s="85"/>
      <c r="B51" s="86" t="s">
        <v>176</v>
      </c>
      <c r="C51" s="87" t="s">
        <v>203</v>
      </c>
      <c r="D51" s="80">
        <v>380622.2</v>
      </c>
    </row>
    <row r="52" spans="1:4" ht="15.75" thickBot="1">
      <c r="A52" s="112" t="s">
        <v>243</v>
      </c>
      <c r="B52" s="113" t="s">
        <v>244</v>
      </c>
      <c r="C52" s="114" t="s">
        <v>203</v>
      </c>
      <c r="D52" s="115">
        <v>3261053.63</v>
      </c>
    </row>
    <row r="53" spans="1:4" ht="15">
      <c r="A53" s="91"/>
      <c r="B53" s="92" t="s">
        <v>245</v>
      </c>
      <c r="C53" s="98"/>
      <c r="D53" s="93" t="s">
        <v>303</v>
      </c>
    </row>
    <row r="54" spans="1:4" ht="15">
      <c r="A54" s="91"/>
      <c r="B54" s="92" t="s">
        <v>246</v>
      </c>
      <c r="C54" s="98"/>
      <c r="D54" s="93" t="s">
        <v>304</v>
      </c>
    </row>
    <row r="55" spans="1:4" ht="15">
      <c r="A55" s="91"/>
      <c r="B55" s="92" t="s">
        <v>146</v>
      </c>
      <c r="C55" s="98"/>
      <c r="D55" s="93"/>
    </row>
    <row r="56" spans="1:4" ht="15">
      <c r="A56" s="91"/>
      <c r="B56" s="92" t="s">
        <v>174</v>
      </c>
      <c r="C56" s="98" t="s">
        <v>203</v>
      </c>
      <c r="D56" s="93">
        <v>564140.44</v>
      </c>
    </row>
    <row r="57" spans="1:4" ht="15">
      <c r="A57" s="91"/>
      <c r="B57" s="92" t="s">
        <v>175</v>
      </c>
      <c r="C57" s="98" t="s">
        <v>203</v>
      </c>
      <c r="D57" s="93">
        <v>1088801.9</v>
      </c>
    </row>
    <row r="58" spans="1:4" ht="15">
      <c r="A58" s="91"/>
      <c r="B58" s="92" t="s">
        <v>379</v>
      </c>
      <c r="C58" s="98" t="s">
        <v>203</v>
      </c>
      <c r="D58" s="93">
        <v>288775.75</v>
      </c>
    </row>
    <row r="59" spans="1:4" ht="15">
      <c r="A59" s="91"/>
      <c r="B59" s="92" t="s">
        <v>176</v>
      </c>
      <c r="C59" s="98" t="s">
        <v>203</v>
      </c>
      <c r="D59" s="93">
        <v>380622.2</v>
      </c>
    </row>
    <row r="60" spans="1:4" ht="15">
      <c r="A60" s="91"/>
      <c r="B60" s="92" t="s">
        <v>247</v>
      </c>
      <c r="C60" s="98" t="s">
        <v>203</v>
      </c>
      <c r="D60" s="93">
        <v>3259754.9</v>
      </c>
    </row>
    <row r="61" spans="1:4" ht="15">
      <c r="A61" s="91"/>
      <c r="B61" s="92" t="s">
        <v>301</v>
      </c>
      <c r="C61" s="98"/>
      <c r="D61" s="93"/>
    </row>
    <row r="62" spans="1:4" ht="15">
      <c r="A62" s="91"/>
      <c r="B62" s="92" t="s">
        <v>302</v>
      </c>
      <c r="C62" s="91"/>
      <c r="D62" s="99">
        <f>D52-D60</f>
        <v>1298.7299999999814</v>
      </c>
    </row>
    <row r="63" spans="1:4" ht="15">
      <c r="A63" s="91"/>
      <c r="B63" s="94" t="s">
        <v>248</v>
      </c>
      <c r="C63" s="94"/>
      <c r="D63" s="95" t="s">
        <v>249</v>
      </c>
    </row>
    <row r="66" ht="15">
      <c r="D66">
        <f>D56+D57+D58+D59</f>
        <v>2322340.29</v>
      </c>
    </row>
  </sheetData>
  <mergeCells count="1">
    <mergeCell ref="A2:C2"/>
  </mergeCells>
  <hyperlinks>
    <hyperlink ref="A2:C2" location="ГЛАВНАЯ!A1" display="На главную"/>
  </hyperlink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56"/>
  <sheetViews>
    <sheetView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421875" style="10" customWidth="1"/>
    <col min="4" max="4" width="29.7109375" style="16" customWidth="1"/>
    <col min="5" max="5" width="9.28125" style="16" bestFit="1" customWidth="1"/>
    <col min="6" max="6" width="9.8515625" style="16" bestFit="1" customWidth="1"/>
    <col min="7" max="10" width="9.140625" style="16" customWidth="1"/>
  </cols>
  <sheetData>
    <row r="2" spans="1:3" ht="15">
      <c r="A2" s="123" t="s">
        <v>129</v>
      </c>
      <c r="B2" s="123"/>
      <c r="C2" s="123"/>
    </row>
    <row r="4" spans="1:4" ht="14.25" customHeight="1">
      <c r="A4" s="62" t="s">
        <v>193</v>
      </c>
      <c r="B4" s="62"/>
      <c r="C4" s="62"/>
      <c r="D4" s="62"/>
    </row>
    <row r="5" spans="1:4" ht="15">
      <c r="A5" s="96" t="s">
        <v>264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65110.77</v>
      </c>
    </row>
    <row r="11" spans="1:4" ht="15">
      <c r="A11" s="68">
        <v>1.2</v>
      </c>
      <c r="B11" s="69" t="s">
        <v>204</v>
      </c>
      <c r="C11" s="70" t="s">
        <v>203</v>
      </c>
      <c r="D11" s="68">
        <v>8722.25</v>
      </c>
    </row>
    <row r="12" spans="1:4" ht="15">
      <c r="A12" s="68">
        <v>1.3</v>
      </c>
      <c r="B12" s="69" t="s">
        <v>205</v>
      </c>
      <c r="C12" s="70" t="s">
        <v>203</v>
      </c>
      <c r="D12" s="68">
        <v>996.38</v>
      </c>
    </row>
    <row r="13" spans="1:4" ht="15">
      <c r="A13" s="68">
        <v>1.4</v>
      </c>
      <c r="B13" s="69" t="s">
        <v>206</v>
      </c>
      <c r="C13" s="70" t="s">
        <v>203</v>
      </c>
      <c r="D13" s="68">
        <v>9550.81</v>
      </c>
    </row>
    <row r="14" spans="1:4" ht="15">
      <c r="A14" s="68">
        <v>1.5</v>
      </c>
      <c r="B14" s="69" t="s">
        <v>207</v>
      </c>
      <c r="C14" s="70" t="s">
        <v>203</v>
      </c>
      <c r="D14" s="68">
        <v>19378.59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3890.01</v>
      </c>
    </row>
    <row r="16" spans="1:4" ht="15">
      <c r="A16" s="68">
        <v>1.7</v>
      </c>
      <c r="B16" s="69" t="s">
        <v>209</v>
      </c>
      <c r="C16" s="70" t="s">
        <v>203</v>
      </c>
      <c r="D16" s="68">
        <v>4983.15</v>
      </c>
    </row>
    <row r="17" spans="1:4" ht="15.75" thickBot="1">
      <c r="A17" s="71" t="s">
        <v>13</v>
      </c>
      <c r="B17" s="71"/>
      <c r="C17" s="72" t="s">
        <v>203</v>
      </c>
      <c r="D17" s="73">
        <v>112631.96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84277.4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5015.03</v>
      </c>
    </row>
    <row r="24" spans="1:4" ht="15.75" thickBot="1">
      <c r="A24" s="74"/>
      <c r="B24" s="75" t="s">
        <v>13</v>
      </c>
      <c r="C24" s="72" t="s">
        <v>203</v>
      </c>
      <c r="D24" s="76">
        <v>89292.42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11701</v>
      </c>
    </row>
    <row r="27" spans="1:4" ht="15">
      <c r="A27" s="78">
        <v>3.2</v>
      </c>
      <c r="B27" s="69" t="s">
        <v>220</v>
      </c>
      <c r="C27" s="70" t="s">
        <v>203</v>
      </c>
      <c r="D27" s="68">
        <v>6836.38</v>
      </c>
    </row>
    <row r="28" spans="1:4" ht="15">
      <c r="A28" s="78">
        <v>3.3</v>
      </c>
      <c r="B28" s="69" t="s">
        <v>179</v>
      </c>
      <c r="C28" s="70" t="s">
        <v>203</v>
      </c>
      <c r="D28" s="68">
        <v>41101.72</v>
      </c>
    </row>
    <row r="29" spans="1:4" ht="15">
      <c r="A29" s="78">
        <v>3.4</v>
      </c>
      <c r="B29" s="69" t="s">
        <v>221</v>
      </c>
      <c r="C29" s="70" t="s">
        <v>203</v>
      </c>
      <c r="D29" s="68">
        <v>64144.6</v>
      </c>
    </row>
    <row r="30" spans="1:4" ht="15">
      <c r="A30" s="78"/>
      <c r="B30" s="69" t="s">
        <v>222</v>
      </c>
      <c r="C30" s="70" t="s">
        <v>203</v>
      </c>
      <c r="D30" s="68">
        <v>60351.6</v>
      </c>
    </row>
    <row r="31" spans="1:4" ht="15">
      <c r="A31" s="78"/>
      <c r="B31" s="69" t="s">
        <v>223</v>
      </c>
      <c r="C31" s="70" t="s">
        <v>203</v>
      </c>
      <c r="D31" s="68">
        <v>3793</v>
      </c>
    </row>
    <row r="32" spans="1:4" ht="15">
      <c r="A32" s="78">
        <v>3.5</v>
      </c>
      <c r="B32" s="69" t="s">
        <v>224</v>
      </c>
      <c r="C32" s="70" t="s">
        <v>203</v>
      </c>
      <c r="D32" s="68">
        <v>7101.33</v>
      </c>
    </row>
    <row r="33" spans="1:4" ht="15">
      <c r="A33" s="78"/>
      <c r="B33" s="79" t="s">
        <v>13</v>
      </c>
      <c r="C33" s="72" t="s">
        <v>203</v>
      </c>
      <c r="D33" s="80">
        <v>130885.03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1575.09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334384.51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20313.58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6991.32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27304.9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70127.24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431816.65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431816.65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3331.94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435148.59</v>
      </c>
    </row>
    <row r="48" spans="1:4" ht="15">
      <c r="A48" s="91"/>
      <c r="B48" s="92" t="s">
        <v>245</v>
      </c>
      <c r="C48" s="98"/>
      <c r="D48" s="93" t="s">
        <v>347</v>
      </c>
    </row>
    <row r="49" spans="1:4" ht="15">
      <c r="A49" s="91"/>
      <c r="B49" s="92" t="s">
        <v>246</v>
      </c>
      <c r="C49" s="98"/>
      <c r="D49" s="93">
        <v>372544.23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62604.360000000044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92"/>
      <c r="C54" s="91"/>
      <c r="D54" s="99"/>
    </row>
    <row r="55" spans="1:4" ht="15">
      <c r="A55" s="91"/>
      <c r="B55" s="100"/>
      <c r="C55" s="91"/>
      <c r="D55" s="91"/>
    </row>
    <row r="56" spans="1:4" ht="15">
      <c r="A56" s="91"/>
      <c r="B56" s="100"/>
      <c r="C56" s="91"/>
      <c r="D56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4.28125" style="10" customWidth="1"/>
    <col min="4" max="4" width="29.7109375" style="16" customWidth="1"/>
    <col min="5" max="5" width="9.140625" style="16" customWidth="1"/>
    <col min="6" max="6" width="9.8515625" style="16" bestFit="1" customWidth="1"/>
    <col min="7" max="12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265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65160.78</v>
      </c>
    </row>
    <row r="11" spans="1:4" ht="15">
      <c r="A11" s="68">
        <v>1.2</v>
      </c>
      <c r="B11" s="69" t="s">
        <v>204</v>
      </c>
      <c r="C11" s="70" t="s">
        <v>203</v>
      </c>
      <c r="D11" s="68">
        <v>14381.87</v>
      </c>
    </row>
    <row r="12" spans="1:4" ht="15">
      <c r="A12" s="68">
        <v>1.3</v>
      </c>
      <c r="B12" s="69" t="s">
        <v>205</v>
      </c>
      <c r="C12" s="70" t="s">
        <v>203</v>
      </c>
      <c r="D12" s="68">
        <v>1044.48</v>
      </c>
    </row>
    <row r="13" spans="1:4" ht="15">
      <c r="A13" s="68">
        <v>1.4</v>
      </c>
      <c r="B13" s="69" t="s">
        <v>206</v>
      </c>
      <c r="C13" s="70" t="s">
        <v>203</v>
      </c>
      <c r="D13" s="68">
        <v>19150.22</v>
      </c>
    </row>
    <row r="14" spans="1:4" ht="15">
      <c r="A14" s="68">
        <v>1.5</v>
      </c>
      <c r="B14" s="69" t="s">
        <v>207</v>
      </c>
      <c r="C14" s="70" t="s">
        <v>203</v>
      </c>
      <c r="D14" s="68">
        <v>33950.19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7799.82</v>
      </c>
    </row>
    <row r="16" spans="1:4" ht="15">
      <c r="A16" s="68">
        <v>1.7</v>
      </c>
      <c r="B16" s="69" t="s">
        <v>209</v>
      </c>
      <c r="C16" s="70" t="s">
        <v>203</v>
      </c>
      <c r="D16" s="68">
        <v>9991.65</v>
      </c>
    </row>
    <row r="17" spans="1:4" ht="15.75" thickBot="1">
      <c r="A17" s="71" t="s">
        <v>13</v>
      </c>
      <c r="B17" s="71"/>
      <c r="C17" s="72" t="s">
        <v>203</v>
      </c>
      <c r="D17" s="73">
        <v>151479.01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93554.37</v>
      </c>
    </row>
    <row r="20" spans="1:4" ht="15">
      <c r="A20" s="68">
        <v>2.2</v>
      </c>
      <c r="B20" s="69" t="s">
        <v>213</v>
      </c>
      <c r="C20" s="70" t="s">
        <v>203</v>
      </c>
      <c r="D20" s="68">
        <v>67700.03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10055.58</v>
      </c>
    </row>
    <row r="24" spans="1:4" ht="15.75" thickBot="1">
      <c r="A24" s="74"/>
      <c r="B24" s="75" t="s">
        <v>13</v>
      </c>
      <c r="C24" s="72" t="s">
        <v>203</v>
      </c>
      <c r="D24" s="76">
        <v>171309.98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25998.96</v>
      </c>
    </row>
    <row r="27" spans="1:4" ht="15">
      <c r="A27" s="78">
        <v>3.2</v>
      </c>
      <c r="B27" s="69" t="s">
        <v>220</v>
      </c>
      <c r="C27" s="70" t="s">
        <v>203</v>
      </c>
      <c r="D27" s="68">
        <v>10115.06</v>
      </c>
    </row>
    <row r="28" spans="1:4" ht="15">
      <c r="A28" s="78">
        <v>3.3</v>
      </c>
      <c r="B28" s="69" t="s">
        <v>179</v>
      </c>
      <c r="C28" s="70" t="s">
        <v>203</v>
      </c>
      <c r="D28" s="68">
        <v>162554.64</v>
      </c>
    </row>
    <row r="29" spans="1:4" ht="15">
      <c r="A29" s="78">
        <v>3.4</v>
      </c>
      <c r="B29" s="69" t="s">
        <v>221</v>
      </c>
      <c r="C29" s="70" t="s">
        <v>203</v>
      </c>
      <c r="D29" s="68">
        <v>128289.2</v>
      </c>
    </row>
    <row r="30" spans="1:4" ht="15">
      <c r="A30" s="78"/>
      <c r="B30" s="69" t="s">
        <v>222</v>
      </c>
      <c r="C30" s="70" t="s">
        <v>203</v>
      </c>
      <c r="D30" s="68">
        <v>120703.2</v>
      </c>
    </row>
    <row r="31" spans="1:4" ht="15">
      <c r="A31" s="78"/>
      <c r="B31" s="69" t="s">
        <v>223</v>
      </c>
      <c r="C31" s="70" t="s">
        <v>203</v>
      </c>
      <c r="D31" s="68">
        <v>7586</v>
      </c>
    </row>
    <row r="32" spans="1:4" ht="15">
      <c r="A32" s="78">
        <v>3.5</v>
      </c>
      <c r="B32" s="69" t="s">
        <v>224</v>
      </c>
      <c r="C32" s="70" t="s">
        <v>203</v>
      </c>
      <c r="D32" s="68">
        <v>14238.79</v>
      </c>
    </row>
    <row r="33" spans="1:4" ht="15">
      <c r="A33" s="78"/>
      <c r="B33" s="79" t="s">
        <v>13</v>
      </c>
      <c r="C33" s="72" t="s">
        <v>203</v>
      </c>
      <c r="D33" s="80">
        <v>341196.65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5398.02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669383.67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40730.54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14018.21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54748.75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140611.36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864743.77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864743.77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6680.84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871424.61</v>
      </c>
    </row>
    <row r="48" spans="1:4" ht="15">
      <c r="A48" s="91"/>
      <c r="B48" s="92" t="s">
        <v>245</v>
      </c>
      <c r="C48" s="98"/>
      <c r="D48" s="93" t="s">
        <v>348</v>
      </c>
    </row>
    <row r="49" spans="1:4" ht="15">
      <c r="A49" s="91"/>
      <c r="B49" s="92" t="s">
        <v>246</v>
      </c>
      <c r="C49" s="98"/>
      <c r="D49" s="93" t="s">
        <v>349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109654.29999999993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D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3.140625" style="10" customWidth="1"/>
    <col min="4" max="4" width="30.7109375" style="61" customWidth="1"/>
    <col min="5" max="5" width="10.57421875" style="61" bestFit="1" customWidth="1"/>
    <col min="6" max="6" width="11.28125" style="61" customWidth="1"/>
    <col min="7" max="12" width="9.140625" style="61" customWidth="1"/>
    <col min="13" max="13" width="9.140625" style="12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266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40395.86</v>
      </c>
    </row>
    <row r="11" spans="1:4" ht="15">
      <c r="A11" s="68">
        <v>1.2</v>
      </c>
      <c r="B11" s="69" t="s">
        <v>204</v>
      </c>
      <c r="C11" s="70" t="s">
        <v>203</v>
      </c>
      <c r="D11" s="68">
        <v>8099.54</v>
      </c>
    </row>
    <row r="12" spans="1:4" ht="15">
      <c r="A12" s="68">
        <v>1.3</v>
      </c>
      <c r="B12" s="69" t="s">
        <v>205</v>
      </c>
      <c r="C12" s="70" t="s">
        <v>203</v>
      </c>
      <c r="D12" s="68">
        <v>1025.95</v>
      </c>
    </row>
    <row r="13" spans="1:4" ht="15">
      <c r="A13" s="68">
        <v>1.4</v>
      </c>
      <c r="B13" s="69" t="s">
        <v>206</v>
      </c>
      <c r="C13" s="70" t="s">
        <v>203</v>
      </c>
      <c r="D13" s="68">
        <v>31330.17</v>
      </c>
    </row>
    <row r="14" spans="1:4" ht="15">
      <c r="A14" s="68">
        <v>1.5</v>
      </c>
      <c r="B14" s="69" t="s">
        <v>207</v>
      </c>
      <c r="C14" s="70" t="s">
        <v>203</v>
      </c>
      <c r="D14" s="68">
        <v>55104.08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12760.67</v>
      </c>
    </row>
    <row r="16" spans="1:4" ht="15">
      <c r="A16" s="68">
        <v>1.7</v>
      </c>
      <c r="B16" s="69" t="s">
        <v>209</v>
      </c>
      <c r="C16" s="70" t="s">
        <v>203</v>
      </c>
      <c r="D16" s="68">
        <v>16346.56</v>
      </c>
    </row>
    <row r="17" spans="1:4" ht="15.75" thickBot="1">
      <c r="A17" s="71" t="s">
        <v>13</v>
      </c>
      <c r="B17" s="71"/>
      <c r="C17" s="72" t="s">
        <v>203</v>
      </c>
      <c r="D17" s="73">
        <v>165062.83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99929.99</v>
      </c>
    </row>
    <row r="20" spans="1:4" ht="15">
      <c r="A20" s="68">
        <v>2.2</v>
      </c>
      <c r="B20" s="69" t="s">
        <v>213</v>
      </c>
      <c r="C20" s="70" t="s">
        <v>203</v>
      </c>
      <c r="D20" s="68">
        <v>90260.96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16451.15</v>
      </c>
    </row>
    <row r="24" spans="1:4" ht="15.75" thickBot="1">
      <c r="A24" s="74"/>
      <c r="B24" s="75" t="s">
        <v>13</v>
      </c>
      <c r="C24" s="72" t="s">
        <v>203</v>
      </c>
      <c r="D24" s="76">
        <v>206642.1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52003.99</v>
      </c>
    </row>
    <row r="27" spans="1:4" ht="15">
      <c r="A27" s="78">
        <v>3.2</v>
      </c>
      <c r="B27" s="69" t="s">
        <v>220</v>
      </c>
      <c r="C27" s="70" t="s">
        <v>203</v>
      </c>
      <c r="D27" s="68">
        <v>16253.85</v>
      </c>
    </row>
    <row r="28" spans="1:4" ht="15">
      <c r="A28" s="78">
        <v>3.3</v>
      </c>
      <c r="B28" s="69" t="s">
        <v>179</v>
      </c>
      <c r="C28" s="70" t="s">
        <v>203</v>
      </c>
      <c r="D28" s="68">
        <v>243831.99</v>
      </c>
    </row>
    <row r="29" spans="1:4" ht="15">
      <c r="A29" s="78">
        <v>3.4</v>
      </c>
      <c r="B29" s="69" t="s">
        <v>221</v>
      </c>
      <c r="C29" s="70" t="s">
        <v>203</v>
      </c>
      <c r="D29" s="68">
        <v>213444.6</v>
      </c>
    </row>
    <row r="30" spans="1:4" ht="15">
      <c r="A30" s="78"/>
      <c r="B30" s="69" t="s">
        <v>222</v>
      </c>
      <c r="C30" s="70" t="s">
        <v>203</v>
      </c>
      <c r="D30" s="68">
        <v>201621.6</v>
      </c>
    </row>
    <row r="31" spans="1:4" ht="15">
      <c r="A31" s="78"/>
      <c r="B31" s="69" t="s">
        <v>223</v>
      </c>
      <c r="C31" s="70" t="s">
        <v>203</v>
      </c>
      <c r="D31" s="68">
        <v>11823</v>
      </c>
    </row>
    <row r="32" spans="1:4" ht="15">
      <c r="A32" s="78">
        <v>3.5</v>
      </c>
      <c r="B32" s="69" t="s">
        <v>224</v>
      </c>
      <c r="C32" s="70" t="s">
        <v>203</v>
      </c>
      <c r="D32" s="68">
        <v>23294.97</v>
      </c>
    </row>
    <row r="33" spans="1:4" ht="15">
      <c r="A33" s="78"/>
      <c r="B33" s="79" t="s">
        <v>13</v>
      </c>
      <c r="C33" s="72" t="s">
        <v>203</v>
      </c>
      <c r="D33" s="80">
        <v>548829.4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21197.35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941731.68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66636.03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22934.1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89570.13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230043.2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1261345.01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1261345.01</v>
      </c>
    </row>
    <row r="46" spans="1:4" ht="15">
      <c r="A46" s="85" t="s">
        <v>241</v>
      </c>
      <c r="B46" s="86" t="s">
        <v>242</v>
      </c>
      <c r="C46" s="87" t="s">
        <v>203</v>
      </c>
      <c r="D46" s="80">
        <v>10929.99</v>
      </c>
    </row>
    <row r="47" spans="1:4" ht="15.75" thickBot="1">
      <c r="A47" s="105"/>
      <c r="B47" s="110" t="s">
        <v>179</v>
      </c>
      <c r="C47" s="111" t="s">
        <v>203</v>
      </c>
      <c r="D47" s="108">
        <v>729565.93</v>
      </c>
    </row>
    <row r="48" spans="1:4" ht="15.75" thickBot="1">
      <c r="A48" s="64" t="s">
        <v>243</v>
      </c>
      <c r="B48" s="66" t="s">
        <v>244</v>
      </c>
      <c r="C48" s="89" t="s">
        <v>203</v>
      </c>
      <c r="D48" s="90">
        <f>D45+D46+D47</f>
        <v>2001840.9300000002</v>
      </c>
    </row>
    <row r="49" spans="1:4" ht="15">
      <c r="A49" s="91"/>
      <c r="B49" s="92" t="s">
        <v>245</v>
      </c>
      <c r="C49" s="98"/>
      <c r="D49" s="93" t="s">
        <v>350</v>
      </c>
    </row>
    <row r="50" spans="1:4" ht="15">
      <c r="A50" s="91"/>
      <c r="B50" s="92" t="s">
        <v>246</v>
      </c>
      <c r="C50" s="98"/>
      <c r="D50" s="93" t="s">
        <v>351</v>
      </c>
    </row>
    <row r="51" spans="1:4" ht="15">
      <c r="A51" s="91"/>
      <c r="B51" s="92" t="s">
        <v>179</v>
      </c>
      <c r="C51" s="98"/>
      <c r="D51" s="93">
        <v>729565.93</v>
      </c>
    </row>
    <row r="52" spans="1:4" ht="15">
      <c r="A52" s="91"/>
      <c r="B52" s="92" t="s">
        <v>380</v>
      </c>
      <c r="C52" s="98"/>
      <c r="D52" s="93">
        <v>1989716.43</v>
      </c>
    </row>
    <row r="53" spans="1:4" ht="15">
      <c r="A53" s="91"/>
      <c r="B53" s="92" t="s">
        <v>301</v>
      </c>
      <c r="C53" s="98"/>
      <c r="D53" s="93"/>
    </row>
    <row r="54" spans="1:4" ht="15">
      <c r="A54" s="91"/>
      <c r="B54" s="92" t="s">
        <v>302</v>
      </c>
      <c r="C54" s="91"/>
      <c r="D54" s="99">
        <f>D48-D52</f>
        <v>12124.500000000233</v>
      </c>
    </row>
    <row r="55" spans="1:4" ht="15">
      <c r="A55" s="91"/>
      <c r="B55" s="92"/>
      <c r="C55" s="91"/>
      <c r="D55" s="99"/>
    </row>
    <row r="56" spans="1:4" ht="15">
      <c r="A56" s="91"/>
      <c r="B56" s="92"/>
      <c r="C56" s="91"/>
      <c r="D56" s="99"/>
    </row>
    <row r="57" spans="1:4" ht="15">
      <c r="A57" s="91"/>
      <c r="B57" s="94" t="s">
        <v>248</v>
      </c>
      <c r="C57" s="94"/>
      <c r="D57" s="95" t="s">
        <v>249</v>
      </c>
    </row>
    <row r="58" spans="1:4" ht="15">
      <c r="A58" s="91"/>
      <c r="B58" s="94"/>
      <c r="C58" s="94"/>
      <c r="D58" s="95"/>
    </row>
    <row r="59" spans="1:4" ht="15">
      <c r="A59" s="91"/>
      <c r="B59" s="100"/>
      <c r="C59" s="91"/>
      <c r="D59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28125" style="0" customWidth="1"/>
    <col min="3" max="3" width="13.7109375" style="10" customWidth="1"/>
    <col min="4" max="4" width="29.57421875" style="16" customWidth="1"/>
    <col min="5" max="11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267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5099.84</v>
      </c>
    </row>
    <row r="11" spans="1:4" ht="15">
      <c r="A11" s="68">
        <v>1.2</v>
      </c>
      <c r="B11" s="69" t="s">
        <v>204</v>
      </c>
      <c r="C11" s="70" t="s">
        <v>203</v>
      </c>
      <c r="D11" s="68">
        <v>131.01</v>
      </c>
    </row>
    <row r="12" spans="1:4" ht="15">
      <c r="A12" s="68">
        <v>1.3</v>
      </c>
      <c r="B12" s="69" t="s">
        <v>205</v>
      </c>
      <c r="C12" s="70" t="s">
        <v>203</v>
      </c>
      <c r="D12" s="68">
        <v>1263.43</v>
      </c>
    </row>
    <row r="13" spans="1:4" ht="15">
      <c r="A13" s="68">
        <v>1.4</v>
      </c>
      <c r="B13" s="69" t="s">
        <v>206</v>
      </c>
      <c r="C13" s="70" t="s">
        <v>203</v>
      </c>
      <c r="D13" s="68">
        <v>1819.24</v>
      </c>
    </row>
    <row r="14" spans="1:4" ht="15">
      <c r="A14" s="68">
        <v>1.5</v>
      </c>
      <c r="B14" s="69" t="s">
        <v>207</v>
      </c>
      <c r="C14" s="70" t="s">
        <v>203</v>
      </c>
      <c r="D14" s="68">
        <v>6941.1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740.97</v>
      </c>
    </row>
    <row r="16" spans="1:4" ht="15">
      <c r="A16" s="68">
        <v>1.7</v>
      </c>
      <c r="B16" s="69" t="s">
        <v>209</v>
      </c>
      <c r="C16" s="70" t="s">
        <v>203</v>
      </c>
      <c r="D16" s="68">
        <v>949.19</v>
      </c>
    </row>
    <row r="17" spans="1:4" ht="15.75" thickBot="1">
      <c r="A17" s="71" t="s">
        <v>13</v>
      </c>
      <c r="B17" s="71"/>
      <c r="C17" s="72" t="s">
        <v>203</v>
      </c>
      <c r="D17" s="73">
        <v>16944.78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36687.33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955.26</v>
      </c>
    </row>
    <row r="24" spans="1:4" ht="15.75" thickBot="1">
      <c r="A24" s="74"/>
      <c r="B24" s="75" t="s">
        <v>13</v>
      </c>
      <c r="C24" s="72" t="s">
        <v>203</v>
      </c>
      <c r="D24" s="76">
        <v>37642.6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2602.02</v>
      </c>
    </row>
    <row r="27" spans="1:4" ht="15">
      <c r="A27" s="78">
        <v>3.2</v>
      </c>
      <c r="B27" s="69" t="s">
        <v>220</v>
      </c>
      <c r="C27" s="70" t="s">
        <v>203</v>
      </c>
      <c r="D27" s="68">
        <v>1395.18</v>
      </c>
    </row>
    <row r="28" spans="1:4" ht="15">
      <c r="A28" s="78">
        <v>3.3</v>
      </c>
      <c r="B28" s="69" t="s">
        <v>179</v>
      </c>
      <c r="C28" s="70" t="s">
        <v>203</v>
      </c>
      <c r="D28" s="68">
        <v>1692.97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1352.66</v>
      </c>
    </row>
    <row r="33" spans="1:4" ht="15">
      <c r="A33" s="78"/>
      <c r="B33" s="79" t="s">
        <v>13</v>
      </c>
      <c r="C33" s="72" t="s">
        <v>203</v>
      </c>
      <c r="D33" s="80">
        <v>7042.83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1140.12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62770.33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3869.34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1331.71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5201.05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13357.86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81329.24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81329.24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634.67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81963.91</v>
      </c>
    </row>
    <row r="48" spans="1:4" ht="15">
      <c r="A48" s="91"/>
      <c r="B48" s="92" t="s">
        <v>245</v>
      </c>
      <c r="C48" s="98"/>
      <c r="D48" s="93" t="s">
        <v>352</v>
      </c>
    </row>
    <row r="49" spans="1:4" ht="15">
      <c r="A49" s="91"/>
      <c r="B49" s="92" t="s">
        <v>246</v>
      </c>
      <c r="C49" s="98"/>
      <c r="D49" s="93" t="s">
        <v>353</v>
      </c>
    </row>
    <row r="50" spans="1:4" ht="15">
      <c r="A50" s="91"/>
      <c r="B50" s="92" t="s">
        <v>306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26416.320000000007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421875" style="10" customWidth="1"/>
    <col min="4" max="4" width="29.57421875" style="16" customWidth="1"/>
    <col min="5" max="13" width="9.140625" style="16" customWidth="1"/>
  </cols>
  <sheetData>
    <row r="2" spans="1:3" ht="15">
      <c r="A2" s="123" t="s">
        <v>129</v>
      </c>
      <c r="B2" s="123"/>
      <c r="C2" s="123"/>
    </row>
    <row r="3" ht="12" customHeight="1"/>
    <row r="4" spans="1:4" ht="15.75">
      <c r="A4" s="62" t="s">
        <v>193</v>
      </c>
      <c r="B4" s="62"/>
      <c r="C4" s="62"/>
      <c r="D4" s="62"/>
    </row>
    <row r="5" spans="1:4" ht="15">
      <c r="A5" s="96" t="s">
        <v>268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17612.23</v>
      </c>
    </row>
    <row r="11" spans="1:4" ht="15">
      <c r="A11" s="68">
        <v>1.2</v>
      </c>
      <c r="B11" s="69" t="s">
        <v>204</v>
      </c>
      <c r="C11" s="70" t="s">
        <v>203</v>
      </c>
      <c r="D11" s="68">
        <v>7622.34</v>
      </c>
    </row>
    <row r="12" spans="1:4" ht="15">
      <c r="A12" s="68">
        <v>1.3</v>
      </c>
      <c r="B12" s="69" t="s">
        <v>205</v>
      </c>
      <c r="C12" s="70" t="s">
        <v>203</v>
      </c>
      <c r="D12" s="68">
        <v>957.73</v>
      </c>
    </row>
    <row r="13" spans="1:4" ht="15">
      <c r="A13" s="68">
        <v>1.4</v>
      </c>
      <c r="B13" s="69" t="s">
        <v>206</v>
      </c>
      <c r="C13" s="70" t="s">
        <v>203</v>
      </c>
      <c r="D13" s="68">
        <v>16549.15</v>
      </c>
    </row>
    <row r="14" spans="1:4" ht="15">
      <c r="A14" s="68">
        <v>1.5</v>
      </c>
      <c r="B14" s="69" t="s">
        <v>207</v>
      </c>
      <c r="C14" s="70" t="s">
        <v>203</v>
      </c>
      <c r="D14" s="68">
        <v>25142.48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6740.41</v>
      </c>
    </row>
    <row r="16" spans="1:4" ht="15">
      <c r="A16" s="68">
        <v>1.7</v>
      </c>
      <c r="B16" s="69" t="s">
        <v>209</v>
      </c>
      <c r="C16" s="70" t="s">
        <v>203</v>
      </c>
      <c r="D16" s="68">
        <v>8634.54</v>
      </c>
    </row>
    <row r="17" spans="1:4" ht="15.75" thickBot="1">
      <c r="A17" s="71" t="s">
        <v>13</v>
      </c>
      <c r="B17" s="71"/>
      <c r="C17" s="72" t="s">
        <v>203</v>
      </c>
      <c r="D17" s="73">
        <v>83258.89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142178.39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8689.79</v>
      </c>
    </row>
    <row r="24" spans="1:4" ht="15.75" thickBot="1">
      <c r="A24" s="74"/>
      <c r="B24" s="75" t="s">
        <v>13</v>
      </c>
      <c r="C24" s="72" t="s">
        <v>203</v>
      </c>
      <c r="D24" s="76">
        <v>150868.18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14301</v>
      </c>
    </row>
    <row r="27" spans="1:4" ht="15">
      <c r="A27" s="78">
        <v>3.2</v>
      </c>
      <c r="B27" s="69" t="s">
        <v>220</v>
      </c>
      <c r="C27" s="70" t="s">
        <v>203</v>
      </c>
      <c r="D27" s="68">
        <v>7882.77</v>
      </c>
    </row>
    <row r="28" spans="1:4" ht="15">
      <c r="A28" s="78">
        <v>3.3</v>
      </c>
      <c r="B28" s="69" t="s">
        <v>179</v>
      </c>
      <c r="C28" s="70" t="s">
        <v>203</v>
      </c>
      <c r="D28" s="68">
        <v>23326.26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12304.81</v>
      </c>
    </row>
    <row r="33" spans="1:4" ht="15">
      <c r="A33" s="78"/>
      <c r="B33" s="79" t="s">
        <v>13</v>
      </c>
      <c r="C33" s="72" t="s">
        <v>203</v>
      </c>
      <c r="D33" s="80">
        <v>57814.84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28529.08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320470.98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35198.33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12114.19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47312.52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121512.87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489296.37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489296.37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5773.42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495069.79</v>
      </c>
    </row>
    <row r="48" spans="1:4" ht="15">
      <c r="A48" s="91"/>
      <c r="B48" s="92" t="s">
        <v>245</v>
      </c>
      <c r="C48" s="98"/>
      <c r="D48" s="93" t="s">
        <v>354</v>
      </c>
    </row>
    <row r="49" spans="1:4" ht="15">
      <c r="A49" s="91"/>
      <c r="B49" s="92" t="s">
        <v>246</v>
      </c>
      <c r="C49" s="98"/>
      <c r="D49" s="93">
        <v>447950.95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47118.83999999997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4.140625" style="10" customWidth="1"/>
    <col min="4" max="4" width="29.57421875" style="16" customWidth="1"/>
    <col min="5" max="12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269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7153.93</v>
      </c>
    </row>
    <row r="11" spans="1:4" ht="15">
      <c r="A11" s="68">
        <v>1.2</v>
      </c>
      <c r="B11" s="69" t="s">
        <v>204</v>
      </c>
      <c r="C11" s="70" t="s">
        <v>203</v>
      </c>
      <c r="D11" s="68">
        <v>1828.18</v>
      </c>
    </row>
    <row r="12" spans="1:4" ht="15">
      <c r="A12" s="68">
        <v>1.3</v>
      </c>
      <c r="B12" s="69" t="s">
        <v>205</v>
      </c>
      <c r="C12" s="70" t="s">
        <v>203</v>
      </c>
      <c r="D12" s="68">
        <v>1350.55</v>
      </c>
    </row>
    <row r="13" spans="1:4" ht="15">
      <c r="A13" s="68">
        <v>1.4</v>
      </c>
      <c r="B13" s="69" t="s">
        <v>206</v>
      </c>
      <c r="C13" s="70" t="s">
        <v>203</v>
      </c>
      <c r="D13" s="68">
        <v>3100.09</v>
      </c>
    </row>
    <row r="14" spans="1:4" ht="15">
      <c r="A14" s="68">
        <v>1.5</v>
      </c>
      <c r="B14" s="69" t="s">
        <v>207</v>
      </c>
      <c r="C14" s="70" t="s">
        <v>203</v>
      </c>
      <c r="D14" s="68">
        <v>9389.47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1262.65</v>
      </c>
    </row>
    <row r="16" spans="1:4" ht="15">
      <c r="A16" s="68">
        <v>1.7</v>
      </c>
      <c r="B16" s="69" t="s">
        <v>209</v>
      </c>
      <c r="C16" s="70" t="s">
        <v>203</v>
      </c>
      <c r="D16" s="68">
        <v>1617.47</v>
      </c>
    </row>
    <row r="17" spans="1:4" ht="15.75" thickBot="1">
      <c r="A17" s="71" t="s">
        <v>13</v>
      </c>
      <c r="B17" s="71"/>
      <c r="C17" s="72" t="s">
        <v>203</v>
      </c>
      <c r="D17" s="73">
        <v>25702.34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41340.07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1627.82</v>
      </c>
    </row>
    <row r="24" spans="1:4" ht="15.75" thickBot="1">
      <c r="A24" s="74"/>
      <c r="B24" s="75" t="s">
        <v>13</v>
      </c>
      <c r="C24" s="72" t="s">
        <v>203</v>
      </c>
      <c r="D24" s="76">
        <v>42967.9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3903.03</v>
      </c>
    </row>
    <row r="27" spans="1:4" ht="15">
      <c r="A27" s="78">
        <v>3.2</v>
      </c>
      <c r="B27" s="69" t="s">
        <v>220</v>
      </c>
      <c r="C27" s="70" t="s">
        <v>203</v>
      </c>
      <c r="D27" s="68">
        <v>2302.05</v>
      </c>
    </row>
    <row r="28" spans="1:4" ht="15">
      <c r="A28" s="78">
        <v>3.3</v>
      </c>
      <c r="B28" s="69" t="s">
        <v>179</v>
      </c>
      <c r="C28" s="70" t="s">
        <v>203</v>
      </c>
      <c r="D28" s="68">
        <v>6368.24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2305.01</v>
      </c>
    </row>
    <row r="33" spans="1:4" ht="15">
      <c r="A33" s="78"/>
      <c r="B33" s="79" t="s">
        <v>13</v>
      </c>
      <c r="C33" s="72" t="s">
        <v>203</v>
      </c>
      <c r="D33" s="80">
        <v>14878.32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19882.88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103431.44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6593.56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2269.3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8862.86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22762.51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135056.82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135056.82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1081.51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136138.33000000002</v>
      </c>
    </row>
    <row r="48" spans="1:4" ht="15">
      <c r="A48" s="91"/>
      <c r="B48" s="92" t="s">
        <v>245</v>
      </c>
      <c r="C48" s="98"/>
      <c r="D48" s="93" t="s">
        <v>355</v>
      </c>
    </row>
    <row r="49" spans="1:4" ht="15">
      <c r="A49" s="91"/>
      <c r="B49" s="92" t="s">
        <v>246</v>
      </c>
      <c r="C49" s="98"/>
      <c r="D49" s="93" t="s">
        <v>356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44607.91000000002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4.00390625" style="10" customWidth="1"/>
    <col min="4" max="4" width="30.00390625" style="16" customWidth="1"/>
    <col min="5" max="13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270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20879.03</v>
      </c>
    </row>
    <row r="11" spans="1:4" ht="15">
      <c r="A11" s="68">
        <v>1.2</v>
      </c>
      <c r="B11" s="69" t="s">
        <v>204</v>
      </c>
      <c r="C11" s="70" t="s">
        <v>203</v>
      </c>
      <c r="D11" s="68">
        <v>17968.4</v>
      </c>
    </row>
    <row r="12" spans="1:4" ht="15">
      <c r="A12" s="68">
        <v>1.3</v>
      </c>
      <c r="B12" s="69" t="s">
        <v>205</v>
      </c>
      <c r="C12" s="70" t="s">
        <v>203</v>
      </c>
      <c r="D12" s="68">
        <v>595.63</v>
      </c>
    </row>
    <row r="13" spans="1:4" ht="15">
      <c r="A13" s="68">
        <v>1.4</v>
      </c>
      <c r="B13" s="69" t="s">
        <v>206</v>
      </c>
      <c r="C13" s="70" t="s">
        <v>203</v>
      </c>
      <c r="D13" s="68">
        <v>8446.78</v>
      </c>
    </row>
    <row r="14" spans="1:4" ht="15">
      <c r="A14" s="68">
        <v>1.5</v>
      </c>
      <c r="B14" s="69" t="s">
        <v>207</v>
      </c>
      <c r="C14" s="70" t="s">
        <v>203</v>
      </c>
      <c r="D14" s="68">
        <v>13575.61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3440.34</v>
      </c>
    </row>
    <row r="16" spans="1:4" ht="15">
      <c r="A16" s="68">
        <v>1.7</v>
      </c>
      <c r="B16" s="69" t="s">
        <v>209</v>
      </c>
      <c r="C16" s="70" t="s">
        <v>203</v>
      </c>
      <c r="D16" s="68">
        <v>4407.12</v>
      </c>
    </row>
    <row r="17" spans="1:4" ht="15.75" thickBot="1">
      <c r="A17" s="71" t="s">
        <v>13</v>
      </c>
      <c r="B17" s="71"/>
      <c r="C17" s="72" t="s">
        <v>203</v>
      </c>
      <c r="D17" s="73">
        <v>69312.91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25311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4435.32</v>
      </c>
    </row>
    <row r="24" spans="1:4" ht="15.75" thickBot="1">
      <c r="A24" s="74"/>
      <c r="B24" s="75" t="s">
        <v>13</v>
      </c>
      <c r="C24" s="72" t="s">
        <v>203</v>
      </c>
      <c r="D24" s="76">
        <v>29746.3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25998.96</v>
      </c>
    </row>
    <row r="27" spans="1:4" ht="15">
      <c r="A27" s="78">
        <v>3.2</v>
      </c>
      <c r="B27" s="69" t="s">
        <v>220</v>
      </c>
      <c r="C27" s="70" t="s">
        <v>203</v>
      </c>
      <c r="D27" s="68">
        <v>7603.73</v>
      </c>
    </row>
    <row r="28" spans="1:4" ht="15">
      <c r="A28" s="78">
        <v>3.3</v>
      </c>
      <c r="B28" s="69" t="s">
        <v>179</v>
      </c>
      <c r="C28" s="70" t="s">
        <v>203</v>
      </c>
      <c r="D28" s="68">
        <v>12853.13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6280.44</v>
      </c>
    </row>
    <row r="33" spans="1:4" ht="15">
      <c r="A33" s="78"/>
      <c r="B33" s="79" t="s">
        <v>13</v>
      </c>
      <c r="C33" s="72" t="s">
        <v>203</v>
      </c>
      <c r="D33" s="80">
        <v>52736.27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35631.93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187427.42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17965.42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6183.15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24148.58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62020.85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273596.85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273596.85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2946.78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276543.63</v>
      </c>
    </row>
    <row r="48" spans="1:4" ht="15">
      <c r="A48" s="91"/>
      <c r="B48" s="92" t="s">
        <v>245</v>
      </c>
      <c r="C48" s="98"/>
      <c r="D48" s="93" t="s">
        <v>357</v>
      </c>
    </row>
    <row r="49" spans="1:4" ht="15">
      <c r="A49" s="91"/>
      <c r="B49" s="92" t="s">
        <v>246</v>
      </c>
      <c r="C49" s="98"/>
      <c r="D49" s="93" t="s">
        <v>358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19801.070000000007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3.7109375" style="10" customWidth="1"/>
    <col min="4" max="4" width="29.8515625" style="16" customWidth="1"/>
    <col min="5" max="11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271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7321.08</v>
      </c>
    </row>
    <row r="11" spans="1:4" ht="15">
      <c r="A11" s="68">
        <v>1.2</v>
      </c>
      <c r="B11" s="69" t="s">
        <v>204</v>
      </c>
      <c r="C11" s="70" t="s">
        <v>203</v>
      </c>
      <c r="D11" s="68">
        <v>936.53</v>
      </c>
    </row>
    <row r="12" spans="1:4" ht="15">
      <c r="A12" s="68">
        <v>1.3</v>
      </c>
      <c r="B12" s="69" t="s">
        <v>205</v>
      </c>
      <c r="C12" s="70" t="s">
        <v>203</v>
      </c>
      <c r="D12" s="68">
        <v>919.9</v>
      </c>
    </row>
    <row r="13" spans="1:4" ht="15">
      <c r="A13" s="68">
        <v>1.4</v>
      </c>
      <c r="B13" s="69" t="s">
        <v>206</v>
      </c>
      <c r="C13" s="70" t="s">
        <v>203</v>
      </c>
      <c r="D13" s="68">
        <v>3922.14</v>
      </c>
    </row>
    <row r="14" spans="1:4" ht="15">
      <c r="A14" s="68">
        <v>1.5</v>
      </c>
      <c r="B14" s="69" t="s">
        <v>207</v>
      </c>
      <c r="C14" s="70" t="s">
        <v>203</v>
      </c>
      <c r="D14" s="68">
        <v>6250.29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1597.47</v>
      </c>
    </row>
    <row r="16" spans="1:4" ht="15">
      <c r="A16" s="68">
        <v>1.7</v>
      </c>
      <c r="B16" s="69" t="s">
        <v>209</v>
      </c>
      <c r="C16" s="70" t="s">
        <v>203</v>
      </c>
      <c r="D16" s="68">
        <v>2046.38</v>
      </c>
    </row>
    <row r="17" spans="1:4" ht="15.75" thickBot="1">
      <c r="A17" s="71" t="s">
        <v>13</v>
      </c>
      <c r="B17" s="71"/>
      <c r="C17" s="72" t="s">
        <v>203</v>
      </c>
      <c r="D17" s="73">
        <v>22993.79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28488.3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2059.47</v>
      </c>
    </row>
    <row r="24" spans="1:4" ht="15.75" thickBot="1">
      <c r="A24" s="74"/>
      <c r="B24" s="75" t="s">
        <v>13</v>
      </c>
      <c r="C24" s="72" t="s">
        <v>203</v>
      </c>
      <c r="D24" s="76">
        <v>30547.77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14821.2</v>
      </c>
    </row>
    <row r="27" spans="1:4" ht="15">
      <c r="A27" s="78">
        <v>3.2</v>
      </c>
      <c r="B27" s="69" t="s">
        <v>220</v>
      </c>
      <c r="C27" s="70" t="s">
        <v>203</v>
      </c>
      <c r="D27" s="68">
        <v>3418.19</v>
      </c>
    </row>
    <row r="28" spans="1:4" ht="15">
      <c r="A28" s="78">
        <v>3.3</v>
      </c>
      <c r="B28" s="69" t="s">
        <v>179</v>
      </c>
      <c r="C28" s="70" t="s">
        <v>203</v>
      </c>
      <c r="D28" s="68">
        <v>15796.11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2916.23</v>
      </c>
    </row>
    <row r="33" spans="1:4" ht="15">
      <c r="A33" s="78"/>
      <c r="B33" s="79" t="s">
        <v>13</v>
      </c>
      <c r="C33" s="72" t="s">
        <v>203</v>
      </c>
      <c r="D33" s="80">
        <v>36951.73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25245.4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115738.7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8341.98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2871.06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11213.04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28798.47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155750.2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155750.2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1368.3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157118.5</v>
      </c>
    </row>
    <row r="48" spans="1:4" ht="15">
      <c r="A48" s="91"/>
      <c r="B48" s="92" t="s">
        <v>245</v>
      </c>
      <c r="C48" s="98"/>
      <c r="D48" s="93" t="s">
        <v>359</v>
      </c>
    </row>
    <row r="49" spans="1:4" ht="15">
      <c r="A49" s="91"/>
      <c r="B49" s="92" t="s">
        <v>246</v>
      </c>
      <c r="C49" s="98"/>
      <c r="D49" s="93">
        <v>94399.77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62718.729999999996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4.00390625" style="10" customWidth="1"/>
    <col min="4" max="4" width="30.57421875" style="16" customWidth="1"/>
    <col min="5" max="5" width="7.8515625" style="16" customWidth="1"/>
    <col min="6" max="13" width="9.140625" style="16" customWidth="1"/>
  </cols>
  <sheetData>
    <row r="2" spans="1:3" ht="15">
      <c r="A2" s="123" t="s">
        <v>129</v>
      </c>
      <c r="B2" s="123"/>
      <c r="C2" s="123"/>
    </row>
    <row r="4" spans="1:3" ht="15" hidden="1">
      <c r="A4" s="120" t="s">
        <v>168</v>
      </c>
      <c r="B4" s="120"/>
      <c r="C4" s="120"/>
    </row>
    <row r="5" spans="1:4" ht="15.75">
      <c r="A5" s="62" t="s">
        <v>193</v>
      </c>
      <c r="B5" s="62"/>
      <c r="C5" s="62"/>
      <c r="D5" s="62"/>
    </row>
    <row r="6" spans="1:4" ht="15">
      <c r="A6" s="96" t="s">
        <v>272</v>
      </c>
      <c r="B6" s="96"/>
      <c r="C6" s="96"/>
      <c r="D6" s="96"/>
    </row>
    <row r="7" spans="1:4" ht="15">
      <c r="A7" s="63" t="s">
        <v>289</v>
      </c>
      <c r="B7" s="63"/>
      <c r="C7" s="63"/>
      <c r="D7" s="63"/>
    </row>
    <row r="8" spans="1:4" ht="15.75" thickBot="1">
      <c r="A8" s="97" t="s">
        <v>195</v>
      </c>
      <c r="B8" s="97"/>
      <c r="C8" s="97"/>
      <c r="D8" s="97"/>
    </row>
    <row r="9" spans="1:4" ht="26.25" thickBot="1">
      <c r="A9" s="64" t="s">
        <v>196</v>
      </c>
      <c r="B9" s="65" t="s">
        <v>197</v>
      </c>
      <c r="C9" s="65" t="s">
        <v>198</v>
      </c>
      <c r="D9" s="64" t="s">
        <v>199</v>
      </c>
    </row>
    <row r="10" spans="1:4" ht="15.75" thickBot="1">
      <c r="A10" s="64" t="s">
        <v>200</v>
      </c>
      <c r="B10" s="66" t="s">
        <v>201</v>
      </c>
      <c r="C10" s="67"/>
      <c r="D10" s="64"/>
    </row>
    <row r="11" spans="1:4" ht="15">
      <c r="A11" s="68">
        <v>1.1</v>
      </c>
      <c r="B11" s="69" t="s">
        <v>202</v>
      </c>
      <c r="C11" s="70" t="s">
        <v>203</v>
      </c>
      <c r="D11" s="68">
        <v>38667.94</v>
      </c>
    </row>
    <row r="12" spans="1:4" ht="15">
      <c r="A12" s="68">
        <v>1.2</v>
      </c>
      <c r="B12" s="69" t="s">
        <v>204</v>
      </c>
      <c r="C12" s="70" t="s">
        <v>203</v>
      </c>
      <c r="D12" s="68">
        <v>31514.76</v>
      </c>
    </row>
    <row r="13" spans="1:4" ht="15">
      <c r="A13" s="68">
        <v>1.3</v>
      </c>
      <c r="B13" s="69" t="s">
        <v>205</v>
      </c>
      <c r="C13" s="70" t="s">
        <v>203</v>
      </c>
      <c r="D13" s="68">
        <v>2028.76</v>
      </c>
    </row>
    <row r="14" spans="1:4" ht="15">
      <c r="A14" s="68">
        <v>1.4</v>
      </c>
      <c r="B14" s="69" t="s">
        <v>206</v>
      </c>
      <c r="C14" s="70" t="s">
        <v>203</v>
      </c>
      <c r="D14" s="68">
        <v>24731.97</v>
      </c>
    </row>
    <row r="15" spans="1:4" ht="15">
      <c r="A15" s="68">
        <v>1.5</v>
      </c>
      <c r="B15" s="69" t="s">
        <v>207</v>
      </c>
      <c r="C15" s="70" t="s">
        <v>203</v>
      </c>
      <c r="D15" s="68">
        <v>44936.41</v>
      </c>
    </row>
    <row r="16" spans="1:4" ht="26.25">
      <c r="A16" s="68">
        <v>1.6</v>
      </c>
      <c r="B16" s="69" t="s">
        <v>208</v>
      </c>
      <c r="C16" s="70" t="s">
        <v>203</v>
      </c>
      <c r="D16" s="68">
        <v>10073.25</v>
      </c>
    </row>
    <row r="17" spans="1:4" ht="15">
      <c r="A17" s="68">
        <v>1.7</v>
      </c>
      <c r="B17" s="69" t="s">
        <v>209</v>
      </c>
      <c r="C17" s="70" t="s">
        <v>203</v>
      </c>
      <c r="D17" s="68">
        <v>12903.93</v>
      </c>
    </row>
    <row r="18" spans="1:4" ht="15.75" thickBot="1">
      <c r="A18" s="71" t="s">
        <v>13</v>
      </c>
      <c r="B18" s="71"/>
      <c r="C18" s="72" t="s">
        <v>203</v>
      </c>
      <c r="D18" s="73">
        <v>164857.02</v>
      </c>
    </row>
    <row r="19" spans="1:4" ht="15.75" thickBot="1">
      <c r="A19" s="64" t="s">
        <v>210</v>
      </c>
      <c r="B19" s="66" t="s">
        <v>211</v>
      </c>
      <c r="C19" s="67"/>
      <c r="D19" s="64"/>
    </row>
    <row r="20" spans="1:4" ht="15">
      <c r="A20" s="68">
        <v>2.1</v>
      </c>
      <c r="B20" s="69" t="s">
        <v>212</v>
      </c>
      <c r="C20" s="70" t="s">
        <v>203</v>
      </c>
      <c r="D20" s="68">
        <v>154065.7</v>
      </c>
    </row>
    <row r="21" spans="1:4" ht="15">
      <c r="A21" s="68">
        <v>2.2</v>
      </c>
      <c r="B21" s="69" t="s">
        <v>213</v>
      </c>
      <c r="C21" s="70" t="s">
        <v>203</v>
      </c>
      <c r="D21" s="68">
        <v>48038.64</v>
      </c>
    </row>
    <row r="22" spans="1:4" ht="15">
      <c r="A22" s="68">
        <v>2.3</v>
      </c>
      <c r="B22" s="69" t="s">
        <v>215</v>
      </c>
      <c r="C22" s="70" t="s">
        <v>203</v>
      </c>
      <c r="D22" s="68" t="s">
        <v>214</v>
      </c>
    </row>
    <row r="23" spans="1:4" ht="15">
      <c r="A23" s="68">
        <v>2.4</v>
      </c>
      <c r="B23" s="69" t="s">
        <v>216</v>
      </c>
      <c r="C23" s="70" t="s">
        <v>203</v>
      </c>
      <c r="D23" s="68" t="s">
        <v>214</v>
      </c>
    </row>
    <row r="24" spans="1:4" ht="15">
      <c r="A24" s="68">
        <v>2.5</v>
      </c>
      <c r="B24" s="69" t="s">
        <v>204</v>
      </c>
      <c r="C24" s="70" t="s">
        <v>203</v>
      </c>
      <c r="D24" s="68">
        <v>12986.5</v>
      </c>
    </row>
    <row r="25" spans="1:4" ht="15.75" thickBot="1">
      <c r="A25" s="74"/>
      <c r="B25" s="75" t="s">
        <v>13</v>
      </c>
      <c r="C25" s="72" t="s">
        <v>203</v>
      </c>
      <c r="D25" s="76">
        <v>215090.83</v>
      </c>
    </row>
    <row r="26" spans="1:4" ht="15.75" thickBot="1">
      <c r="A26" s="64" t="s">
        <v>217</v>
      </c>
      <c r="B26" s="66" t="s">
        <v>218</v>
      </c>
      <c r="C26" s="67"/>
      <c r="D26" s="77"/>
    </row>
    <row r="27" spans="1:4" ht="15">
      <c r="A27" s="78">
        <v>3.1</v>
      </c>
      <c r="B27" s="69" t="s">
        <v>219</v>
      </c>
      <c r="C27" s="70" t="s">
        <v>203</v>
      </c>
      <c r="D27" s="68">
        <v>34843.4</v>
      </c>
    </row>
    <row r="28" spans="1:4" ht="15">
      <c r="A28" s="78">
        <v>3.2</v>
      </c>
      <c r="B28" s="69" t="s">
        <v>220</v>
      </c>
      <c r="C28" s="70" t="s">
        <v>203</v>
      </c>
      <c r="D28" s="68">
        <v>20160.35</v>
      </c>
    </row>
    <row r="29" spans="1:4" ht="15">
      <c r="A29" s="78">
        <v>3.3</v>
      </c>
      <c r="B29" s="69" t="s">
        <v>179</v>
      </c>
      <c r="C29" s="70" t="s">
        <v>203</v>
      </c>
      <c r="D29" s="68">
        <v>39520.05</v>
      </c>
    </row>
    <row r="30" spans="1:4" ht="15">
      <c r="A30" s="78">
        <v>3.4</v>
      </c>
      <c r="B30" s="69" t="s">
        <v>221</v>
      </c>
      <c r="C30" s="70" t="s">
        <v>203</v>
      </c>
      <c r="D30" s="68" t="s">
        <v>214</v>
      </c>
    </row>
    <row r="31" spans="1:4" ht="15">
      <c r="A31" s="78"/>
      <c r="B31" s="69" t="s">
        <v>222</v>
      </c>
      <c r="C31" s="70" t="s">
        <v>203</v>
      </c>
      <c r="D31" s="68" t="s">
        <v>214</v>
      </c>
    </row>
    <row r="32" spans="1:4" ht="15">
      <c r="A32" s="78"/>
      <c r="B32" s="69" t="s">
        <v>223</v>
      </c>
      <c r="C32" s="70" t="s">
        <v>203</v>
      </c>
      <c r="D32" s="68" t="s">
        <v>214</v>
      </c>
    </row>
    <row r="33" spans="1:4" ht="15">
      <c r="A33" s="78">
        <v>3.5</v>
      </c>
      <c r="B33" s="69" t="s">
        <v>224</v>
      </c>
      <c r="C33" s="70" t="s">
        <v>203</v>
      </c>
      <c r="D33" s="68">
        <v>18388.99</v>
      </c>
    </row>
    <row r="34" spans="1:4" ht="15">
      <c r="A34" s="78"/>
      <c r="B34" s="79" t="s">
        <v>13</v>
      </c>
      <c r="C34" s="72" t="s">
        <v>203</v>
      </c>
      <c r="D34" s="80">
        <v>112912.8</v>
      </c>
    </row>
    <row r="35" spans="1:4" ht="15.75" thickBot="1">
      <c r="A35" s="81"/>
      <c r="B35" s="82"/>
      <c r="C35" s="81"/>
      <c r="D35" s="81"/>
    </row>
    <row r="36" spans="1:4" ht="15.75" thickBot="1">
      <c r="A36" s="64"/>
      <c r="B36" s="66" t="s">
        <v>225</v>
      </c>
      <c r="C36" s="67" t="s">
        <v>203</v>
      </c>
      <c r="D36" s="77">
        <v>26888.07</v>
      </c>
    </row>
    <row r="37" spans="1:4" ht="15.75" thickBot="1">
      <c r="A37" s="64" t="s">
        <v>226</v>
      </c>
      <c r="B37" s="83" t="s">
        <v>227</v>
      </c>
      <c r="C37" s="84" t="s">
        <v>203</v>
      </c>
      <c r="D37" s="77">
        <v>519748.72</v>
      </c>
    </row>
    <row r="38" spans="1:4" ht="15">
      <c r="A38" s="85" t="s">
        <v>228</v>
      </c>
      <c r="B38" s="86" t="s">
        <v>229</v>
      </c>
      <c r="C38" s="87" t="s">
        <v>203</v>
      </c>
      <c r="D38" s="80">
        <v>52602.33</v>
      </c>
    </row>
    <row r="39" spans="1:4" ht="15">
      <c r="A39" s="85" t="s">
        <v>230</v>
      </c>
      <c r="B39" s="86" t="s">
        <v>231</v>
      </c>
      <c r="C39" s="87" t="s">
        <v>203</v>
      </c>
      <c r="D39" s="80">
        <v>18104.12</v>
      </c>
    </row>
    <row r="40" spans="1:4" ht="15.75" thickBot="1">
      <c r="A40" s="85" t="s">
        <v>232</v>
      </c>
      <c r="B40" s="86" t="s">
        <v>233</v>
      </c>
      <c r="C40" s="87" t="s">
        <v>203</v>
      </c>
      <c r="D40" s="80" t="s">
        <v>214</v>
      </c>
    </row>
    <row r="41" spans="1:4" ht="15.75" thickBot="1">
      <c r="A41" s="64"/>
      <c r="B41" s="88" t="s">
        <v>13</v>
      </c>
      <c r="C41" s="89" t="s">
        <v>203</v>
      </c>
      <c r="D41" s="90">
        <v>70706.45</v>
      </c>
    </row>
    <row r="42" spans="1:4" ht="15">
      <c r="A42" s="85" t="s">
        <v>234</v>
      </c>
      <c r="B42" s="86" t="s">
        <v>167</v>
      </c>
      <c r="C42" s="87" t="s">
        <v>203</v>
      </c>
      <c r="D42" s="80">
        <v>181595.57</v>
      </c>
    </row>
    <row r="43" spans="1:4" ht="15.75" thickBot="1">
      <c r="A43" s="85" t="s">
        <v>235</v>
      </c>
      <c r="B43" s="86" t="s">
        <v>236</v>
      </c>
      <c r="C43" s="87" t="s">
        <v>203</v>
      </c>
      <c r="D43" s="80" t="s">
        <v>214</v>
      </c>
    </row>
    <row r="44" spans="1:4" ht="15.75" thickBot="1">
      <c r="A44" s="64" t="s">
        <v>237</v>
      </c>
      <c r="B44" s="66" t="s">
        <v>238</v>
      </c>
      <c r="C44" s="89" t="s">
        <v>203</v>
      </c>
      <c r="D44" s="90">
        <v>772050.75</v>
      </c>
    </row>
    <row r="45" spans="1:4" ht="15.75" thickBot="1">
      <c r="A45" s="85" t="s">
        <v>239</v>
      </c>
      <c r="B45" s="86" t="s">
        <v>295</v>
      </c>
      <c r="C45" s="87" t="s">
        <v>203</v>
      </c>
      <c r="D45" s="80">
        <v>46323.04</v>
      </c>
    </row>
    <row r="46" spans="1:4" ht="15.75" thickBot="1">
      <c r="A46" s="64" t="s">
        <v>240</v>
      </c>
      <c r="B46" s="66" t="s">
        <v>227</v>
      </c>
      <c r="C46" s="89" t="s">
        <v>203</v>
      </c>
      <c r="D46" s="90">
        <v>818373.79</v>
      </c>
    </row>
    <row r="47" spans="1:4" ht="15.75" thickBot="1">
      <c r="A47" s="85" t="s">
        <v>241</v>
      </c>
      <c r="B47" s="86" t="s">
        <v>242</v>
      </c>
      <c r="C47" s="87" t="s">
        <v>203</v>
      </c>
      <c r="D47" s="80">
        <v>8628.11</v>
      </c>
    </row>
    <row r="48" spans="1:4" ht="15.75" thickBot="1">
      <c r="A48" s="64" t="s">
        <v>243</v>
      </c>
      <c r="B48" s="66" t="s">
        <v>244</v>
      </c>
      <c r="C48" s="89" t="s">
        <v>203</v>
      </c>
      <c r="D48" s="90">
        <v>827001.9</v>
      </c>
    </row>
    <row r="49" spans="1:4" ht="15">
      <c r="A49" s="91"/>
      <c r="B49" s="92" t="s">
        <v>245</v>
      </c>
      <c r="C49" s="98"/>
      <c r="D49" s="93" t="s">
        <v>360</v>
      </c>
    </row>
    <row r="50" spans="1:4" ht="15">
      <c r="A50" s="91"/>
      <c r="B50" s="92" t="s">
        <v>246</v>
      </c>
      <c r="C50" s="98"/>
      <c r="D50" s="93" t="s">
        <v>361</v>
      </c>
    </row>
    <row r="51" spans="1:4" ht="15">
      <c r="A51" s="91"/>
      <c r="B51" s="92" t="s">
        <v>298</v>
      </c>
      <c r="C51" s="98"/>
      <c r="D51" s="93"/>
    </row>
    <row r="52" spans="1:4" ht="15">
      <c r="A52" s="91"/>
      <c r="B52" s="92" t="s">
        <v>324</v>
      </c>
      <c r="C52" s="91"/>
      <c r="D52" s="99">
        <f>D50-D48</f>
        <v>32866.5</v>
      </c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2">
    <mergeCell ref="A2:C2"/>
    <mergeCell ref="A4:C4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140625" style="0" customWidth="1"/>
    <col min="3" max="3" width="14.00390625" style="10" customWidth="1"/>
    <col min="4" max="4" width="30.140625" style="16" customWidth="1"/>
    <col min="5" max="11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273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7190.26</v>
      </c>
    </row>
    <row r="11" spans="1:4" ht="15">
      <c r="A11" s="68">
        <v>1.2</v>
      </c>
      <c r="B11" s="69" t="s">
        <v>204</v>
      </c>
      <c r="C11" s="70" t="s">
        <v>203</v>
      </c>
      <c r="D11" s="68">
        <v>862.04</v>
      </c>
    </row>
    <row r="12" spans="1:4" ht="15">
      <c r="A12" s="68">
        <v>1.3</v>
      </c>
      <c r="B12" s="69" t="s">
        <v>205</v>
      </c>
      <c r="C12" s="70" t="s">
        <v>203</v>
      </c>
      <c r="D12" s="68">
        <v>552.46</v>
      </c>
    </row>
    <row r="13" spans="1:4" ht="15">
      <c r="A13" s="68">
        <v>1.4</v>
      </c>
      <c r="B13" s="69" t="s">
        <v>206</v>
      </c>
      <c r="C13" s="70" t="s">
        <v>203</v>
      </c>
      <c r="D13" s="68">
        <v>2507.64</v>
      </c>
    </row>
    <row r="14" spans="1:4" ht="15">
      <c r="A14" s="68">
        <v>1.5</v>
      </c>
      <c r="B14" s="69" t="s">
        <v>207</v>
      </c>
      <c r="C14" s="70" t="s">
        <v>203</v>
      </c>
      <c r="D14" s="68">
        <v>7614.97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1021.35</v>
      </c>
    </row>
    <row r="16" spans="1:4" ht="15">
      <c r="A16" s="68">
        <v>1.7</v>
      </c>
      <c r="B16" s="69" t="s">
        <v>209</v>
      </c>
      <c r="C16" s="70" t="s">
        <v>203</v>
      </c>
      <c r="D16" s="68">
        <v>1308.36</v>
      </c>
    </row>
    <row r="17" spans="1:4" ht="15.75" thickBot="1">
      <c r="A17" s="71" t="s">
        <v>13</v>
      </c>
      <c r="B17" s="71"/>
      <c r="C17" s="72" t="s">
        <v>203</v>
      </c>
      <c r="D17" s="73">
        <v>21057.08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14025.72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1316.73</v>
      </c>
    </row>
    <row r="24" spans="1:4" ht="15.75" thickBot="1">
      <c r="A24" s="74"/>
      <c r="B24" s="75" t="s">
        <v>13</v>
      </c>
      <c r="C24" s="72" t="s">
        <v>203</v>
      </c>
      <c r="D24" s="76">
        <v>15342.46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2858.58</v>
      </c>
    </row>
    <row r="27" spans="1:4" ht="15">
      <c r="A27" s="78">
        <v>3.2</v>
      </c>
      <c r="B27" s="69" t="s">
        <v>220</v>
      </c>
      <c r="C27" s="70" t="s">
        <v>203</v>
      </c>
      <c r="D27" s="68">
        <v>2023.01</v>
      </c>
    </row>
    <row r="28" spans="1:4" ht="15">
      <c r="A28" s="78">
        <v>3.3</v>
      </c>
      <c r="B28" s="69" t="s">
        <v>179</v>
      </c>
      <c r="C28" s="70" t="s">
        <v>203</v>
      </c>
      <c r="D28" s="68">
        <v>5067.77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1864.51</v>
      </c>
    </row>
    <row r="33" spans="1:4" ht="15">
      <c r="A33" s="78"/>
      <c r="B33" s="79" t="s">
        <v>13</v>
      </c>
      <c r="C33" s="72" t="s">
        <v>203</v>
      </c>
      <c r="D33" s="80">
        <v>11813.87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8114.56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56327.97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5333.48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1835.62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7169.11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18412.44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81909.52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81909.52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874.83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82784.35</v>
      </c>
    </row>
    <row r="48" spans="1:4" ht="15">
      <c r="A48" s="91"/>
      <c r="B48" s="92" t="s">
        <v>245</v>
      </c>
      <c r="C48" s="98"/>
      <c r="D48" s="93" t="s">
        <v>366</v>
      </c>
    </row>
    <row r="49" spans="1:4" ht="15">
      <c r="A49" s="91"/>
      <c r="B49" s="92" t="s">
        <v>246</v>
      </c>
      <c r="C49" s="98"/>
      <c r="D49" s="93" t="s">
        <v>367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1941.270000000004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421875" style="1" customWidth="1"/>
    <col min="2" max="2" width="73.7109375" style="0" customWidth="1"/>
    <col min="3" max="3" width="14.140625" style="1" customWidth="1"/>
    <col min="4" max="4" width="30.140625" style="0" customWidth="1"/>
    <col min="5" max="5" width="11.140625" style="0" customWidth="1"/>
    <col min="6" max="6" width="12.421875" style="0" customWidth="1"/>
    <col min="7" max="7" width="14.28125" style="0" customWidth="1"/>
    <col min="8" max="8" width="13.421875" style="0" customWidth="1"/>
  </cols>
  <sheetData>
    <row r="1" spans="1:3" ht="15">
      <c r="A1" s="19"/>
      <c r="B1" s="18"/>
      <c r="C1" s="19"/>
    </row>
    <row r="2" spans="1:3" ht="15">
      <c r="A2" s="122" t="s">
        <v>129</v>
      </c>
      <c r="B2" s="122"/>
      <c r="C2" s="122"/>
    </row>
    <row r="3" spans="1:3" ht="15">
      <c r="A3" s="19"/>
      <c r="B3" s="18"/>
      <c r="C3" s="19"/>
    </row>
    <row r="4" spans="1:4" ht="15.75">
      <c r="A4" s="62" t="s">
        <v>193</v>
      </c>
      <c r="B4" s="62"/>
      <c r="C4" s="62"/>
      <c r="D4" s="62"/>
    </row>
    <row r="5" spans="1:4" ht="15">
      <c r="A5" s="96" t="s">
        <v>194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31465.64</v>
      </c>
    </row>
    <row r="11" spans="1:4" ht="15">
      <c r="A11" s="68">
        <v>1.2</v>
      </c>
      <c r="B11" s="69" t="s">
        <v>204</v>
      </c>
      <c r="C11" s="70" t="s">
        <v>203</v>
      </c>
      <c r="D11" s="68">
        <v>13154.53</v>
      </c>
    </row>
    <row r="12" spans="1:4" ht="15">
      <c r="A12" s="68">
        <v>1.3</v>
      </c>
      <c r="B12" s="69" t="s">
        <v>205</v>
      </c>
      <c r="C12" s="70" t="s">
        <v>203</v>
      </c>
      <c r="D12" s="68">
        <v>925.1</v>
      </c>
    </row>
    <row r="13" spans="1:4" ht="15">
      <c r="A13" s="68">
        <v>1.4</v>
      </c>
      <c r="B13" s="69" t="s">
        <v>206</v>
      </c>
      <c r="C13" s="70" t="s">
        <v>203</v>
      </c>
      <c r="D13" s="68">
        <v>18444.65</v>
      </c>
    </row>
    <row r="14" spans="1:4" ht="15">
      <c r="A14" s="68">
        <v>1.5</v>
      </c>
      <c r="B14" s="69" t="s">
        <v>207</v>
      </c>
      <c r="C14" s="70" t="s">
        <v>203</v>
      </c>
      <c r="D14" s="68">
        <v>30425.99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7512.44</v>
      </c>
    </row>
    <row r="16" spans="1:4" ht="15">
      <c r="A16" s="68">
        <v>1.7</v>
      </c>
      <c r="B16" s="69" t="s">
        <v>209</v>
      </c>
      <c r="C16" s="70" t="s">
        <v>203</v>
      </c>
      <c r="D16" s="68">
        <v>9623.52</v>
      </c>
    </row>
    <row r="17" spans="1:4" ht="15.75" thickBot="1">
      <c r="A17" s="71" t="s">
        <v>13</v>
      </c>
      <c r="B17" s="71"/>
      <c r="C17" s="72" t="s">
        <v>203</v>
      </c>
      <c r="D17" s="73">
        <v>111551.87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78899.71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9685.09</v>
      </c>
    </row>
    <row r="24" spans="1:4" ht="15.75" thickBot="1">
      <c r="A24" s="74"/>
      <c r="B24" s="75" t="s">
        <v>13</v>
      </c>
      <c r="C24" s="72" t="s">
        <v>203</v>
      </c>
      <c r="D24" s="76">
        <v>88584.81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25998.96</v>
      </c>
    </row>
    <row r="27" spans="1:4" ht="15">
      <c r="A27" s="78">
        <v>3.2</v>
      </c>
      <c r="B27" s="69" t="s">
        <v>220</v>
      </c>
      <c r="C27" s="70" t="s">
        <v>203</v>
      </c>
      <c r="D27" s="68">
        <v>15346.98</v>
      </c>
    </row>
    <row r="28" spans="1:4" ht="15">
      <c r="A28" s="78">
        <v>3.3</v>
      </c>
      <c r="B28" s="69" t="s">
        <v>179</v>
      </c>
      <c r="C28" s="70" t="s">
        <v>203</v>
      </c>
      <c r="D28" s="68">
        <v>36707.18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13714.17</v>
      </c>
    </row>
    <row r="33" spans="1:4" ht="15">
      <c r="A33" s="78"/>
      <c r="B33" s="79" t="s">
        <v>13</v>
      </c>
      <c r="C33" s="72" t="s">
        <v>203</v>
      </c>
      <c r="D33" s="80">
        <v>91767.3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18517.64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310421.61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39229.85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13501.72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52731.58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135430.65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498583.83</v>
      </c>
    </row>
    <row r="44" spans="1:4" ht="15.75" thickBot="1">
      <c r="A44" s="85" t="s">
        <v>239</v>
      </c>
      <c r="B44" s="86" t="s">
        <v>290</v>
      </c>
      <c r="C44" s="87" t="s">
        <v>203</v>
      </c>
      <c r="D44" s="80">
        <f>D43*8%</f>
        <v>39886.7064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D43+D44</f>
        <v>538470.5364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6434.69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544905.2263999999</v>
      </c>
    </row>
    <row r="48" spans="1:4" ht="15">
      <c r="A48" s="91"/>
      <c r="B48" s="92" t="s">
        <v>245</v>
      </c>
      <c r="C48" s="98"/>
      <c r="D48" s="93" t="s">
        <v>291</v>
      </c>
    </row>
    <row r="49" spans="1:4" ht="15">
      <c r="A49" s="91"/>
      <c r="B49" s="92" t="s">
        <v>246</v>
      </c>
      <c r="C49" s="98"/>
      <c r="D49" s="93" t="s">
        <v>292</v>
      </c>
    </row>
    <row r="50" spans="1:4" ht="15">
      <c r="A50" s="91"/>
      <c r="B50" s="92" t="s">
        <v>293</v>
      </c>
      <c r="C50" s="98"/>
      <c r="D50" s="99"/>
    </row>
    <row r="51" spans="1:4" ht="15">
      <c r="A51" s="91"/>
      <c r="B51" s="92" t="s">
        <v>294</v>
      </c>
      <c r="C51" s="98"/>
      <c r="D51" s="99">
        <f>D49-D47</f>
        <v>41147.62360000005</v>
      </c>
    </row>
    <row r="52" spans="1:4" ht="15">
      <c r="A52" s="91"/>
      <c r="B52" s="94" t="s">
        <v>248</v>
      </c>
      <c r="C52" s="94"/>
      <c r="D52" s="95" t="s">
        <v>249</v>
      </c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Вернуться на главную страницу к списку домов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  <colBreaks count="1" manualBreakCount="1">
    <brk id="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7109375" style="10" customWidth="1"/>
    <col min="4" max="4" width="29.28125" style="16" customWidth="1"/>
    <col min="5" max="12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274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19361.83</v>
      </c>
    </row>
    <row r="11" spans="1:4" ht="15">
      <c r="A11" s="68">
        <v>1.2</v>
      </c>
      <c r="B11" s="69" t="s">
        <v>204</v>
      </c>
      <c r="C11" s="70" t="s">
        <v>203</v>
      </c>
      <c r="D11" s="68">
        <v>13456.62</v>
      </c>
    </row>
    <row r="12" spans="1:4" ht="15">
      <c r="A12" s="68">
        <v>1.3</v>
      </c>
      <c r="B12" s="69" t="s">
        <v>205</v>
      </c>
      <c r="C12" s="70" t="s">
        <v>203</v>
      </c>
      <c r="D12" s="68">
        <v>860.67</v>
      </c>
    </row>
    <row r="13" spans="1:4" ht="15">
      <c r="A13" s="68">
        <v>1.4</v>
      </c>
      <c r="B13" s="69" t="s">
        <v>206</v>
      </c>
      <c r="C13" s="70" t="s">
        <v>203</v>
      </c>
      <c r="D13" s="68">
        <v>18534.73</v>
      </c>
    </row>
    <row r="14" spans="1:4" ht="15">
      <c r="A14" s="68">
        <v>1.5</v>
      </c>
      <c r="B14" s="69" t="s">
        <v>207</v>
      </c>
      <c r="C14" s="70" t="s">
        <v>203</v>
      </c>
      <c r="D14" s="68">
        <v>32162.38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7549.13</v>
      </c>
    </row>
    <row r="16" spans="1:4" ht="15">
      <c r="A16" s="68">
        <v>1.7</v>
      </c>
      <c r="B16" s="69" t="s">
        <v>209</v>
      </c>
      <c r="C16" s="70" t="s">
        <v>203</v>
      </c>
      <c r="D16" s="68">
        <v>9670.52</v>
      </c>
    </row>
    <row r="17" spans="1:4" ht="15.75" thickBot="1">
      <c r="A17" s="71" t="s">
        <v>13</v>
      </c>
      <c r="B17" s="71"/>
      <c r="C17" s="72" t="s">
        <v>203</v>
      </c>
      <c r="D17" s="73">
        <v>101595.88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79745.84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9732.39</v>
      </c>
    </row>
    <row r="24" spans="1:4" ht="15.75" thickBot="1">
      <c r="A24" s="74"/>
      <c r="B24" s="75" t="s">
        <v>13</v>
      </c>
      <c r="C24" s="72" t="s">
        <v>203</v>
      </c>
      <c r="D24" s="76">
        <v>89478.22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52003.99</v>
      </c>
    </row>
    <row r="27" spans="1:4" ht="15">
      <c r="A27" s="78">
        <v>3.2</v>
      </c>
      <c r="B27" s="69" t="s">
        <v>220</v>
      </c>
      <c r="C27" s="70" t="s">
        <v>203</v>
      </c>
      <c r="D27" s="68">
        <v>16044.57</v>
      </c>
    </row>
    <row r="28" spans="1:4" ht="15">
      <c r="A28" s="78">
        <v>3.3</v>
      </c>
      <c r="B28" s="69" t="s">
        <v>179</v>
      </c>
      <c r="C28" s="70" t="s">
        <v>203</v>
      </c>
      <c r="D28" s="68">
        <v>35303.03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13781.15</v>
      </c>
    </row>
    <row r="33" spans="1:4" ht="15">
      <c r="A33" s="78"/>
      <c r="B33" s="79" t="s">
        <v>13</v>
      </c>
      <c r="C33" s="72" t="s">
        <v>203</v>
      </c>
      <c r="D33" s="80">
        <v>117132.74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17574.12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325780.97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39421.45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13567.66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52989.11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136092.08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514862.17</v>
      </c>
    </row>
    <row r="44" spans="1:4" ht="15.75" thickBot="1">
      <c r="A44" s="85" t="s">
        <v>239</v>
      </c>
      <c r="B44" s="86" t="s">
        <v>281</v>
      </c>
      <c r="C44" s="87" t="s">
        <v>203</v>
      </c>
      <c r="D44" s="80">
        <v>36040.35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v>550902.52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6466.11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557368.63</v>
      </c>
    </row>
    <row r="48" spans="1:4" ht="15">
      <c r="A48" s="91"/>
      <c r="B48" s="92" t="s">
        <v>245</v>
      </c>
      <c r="C48" s="98"/>
      <c r="D48" s="93" t="s">
        <v>368</v>
      </c>
    </row>
    <row r="49" spans="1:4" ht="15">
      <c r="A49" s="91"/>
      <c r="B49" s="92" t="s">
        <v>246</v>
      </c>
      <c r="C49" s="98"/>
      <c r="D49" s="93" t="s">
        <v>369</v>
      </c>
    </row>
    <row r="50" spans="1:4" ht="15">
      <c r="A50" s="91"/>
      <c r="B50" s="92" t="s">
        <v>293</v>
      </c>
      <c r="C50" s="98"/>
      <c r="D50" s="93"/>
    </row>
    <row r="51" spans="1:4" ht="15">
      <c r="A51" s="91"/>
      <c r="B51" s="92" t="s">
        <v>294</v>
      </c>
      <c r="C51" s="91"/>
      <c r="D51" s="99">
        <f>D49-D47</f>
        <v>24228.68000000005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00390625" style="10" customWidth="1"/>
    <col min="4" max="4" width="29.28125" style="16" customWidth="1"/>
    <col min="5" max="10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275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9914.13</v>
      </c>
    </row>
    <row r="11" spans="1:4" ht="15">
      <c r="A11" s="68">
        <v>1.2</v>
      </c>
      <c r="B11" s="69" t="s">
        <v>204</v>
      </c>
      <c r="C11" s="70" t="s">
        <v>203</v>
      </c>
      <c r="D11" s="68">
        <v>6402.5</v>
      </c>
    </row>
    <row r="12" spans="1:4" ht="15">
      <c r="A12" s="68">
        <v>1.3</v>
      </c>
      <c r="B12" s="69" t="s">
        <v>205</v>
      </c>
      <c r="C12" s="70" t="s">
        <v>203</v>
      </c>
      <c r="D12" s="68">
        <v>626.5</v>
      </c>
    </row>
    <row r="13" spans="1:4" ht="15">
      <c r="A13" s="68">
        <v>1.4</v>
      </c>
      <c r="B13" s="69" t="s">
        <v>206</v>
      </c>
      <c r="C13" s="70" t="s">
        <v>203</v>
      </c>
      <c r="D13" s="68">
        <v>3491</v>
      </c>
    </row>
    <row r="14" spans="1:4" ht="15">
      <c r="A14" s="68">
        <v>1.5</v>
      </c>
      <c r="B14" s="69" t="s">
        <v>207</v>
      </c>
      <c r="C14" s="70" t="s">
        <v>203</v>
      </c>
      <c r="D14" s="68">
        <v>6343.84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1421.87</v>
      </c>
    </row>
    <row r="16" spans="1:4" ht="15">
      <c r="A16" s="68">
        <v>1.7</v>
      </c>
      <c r="B16" s="69" t="s">
        <v>209</v>
      </c>
      <c r="C16" s="70" t="s">
        <v>203</v>
      </c>
      <c r="D16" s="68">
        <v>1821.43</v>
      </c>
    </row>
    <row r="17" spans="1:4" ht="15.75" thickBot="1">
      <c r="A17" s="71" t="s">
        <v>13</v>
      </c>
      <c r="B17" s="71"/>
      <c r="C17" s="72" t="s">
        <v>203</v>
      </c>
      <c r="D17" s="73">
        <v>30021.27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26464.61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1833.09</v>
      </c>
    </row>
    <row r="24" spans="1:4" ht="15.75" thickBot="1">
      <c r="A24" s="74"/>
      <c r="B24" s="75" t="s">
        <v>13</v>
      </c>
      <c r="C24" s="72" t="s">
        <v>203</v>
      </c>
      <c r="D24" s="76">
        <v>28297.7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24974.72</v>
      </c>
    </row>
    <row r="27" spans="1:4" ht="15">
      <c r="A27" s="78">
        <v>3.2</v>
      </c>
      <c r="B27" s="69" t="s">
        <v>220</v>
      </c>
      <c r="C27" s="70" t="s">
        <v>203</v>
      </c>
      <c r="D27" s="68">
        <v>5720.24</v>
      </c>
    </row>
    <row r="28" spans="1:4" ht="15">
      <c r="A28" s="78">
        <v>3.3</v>
      </c>
      <c r="B28" s="69" t="s">
        <v>179</v>
      </c>
      <c r="C28" s="70" t="s">
        <v>203</v>
      </c>
      <c r="D28" s="68">
        <v>29371.88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2595.67</v>
      </c>
    </row>
    <row r="33" spans="1:4" ht="15">
      <c r="A33" s="78"/>
      <c r="B33" s="79" t="s">
        <v>13</v>
      </c>
      <c r="C33" s="72" t="s">
        <v>203</v>
      </c>
      <c r="D33" s="80">
        <v>62662.51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8548.1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129529.58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7425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2555.46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9980.45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25632.82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165142.86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165142.86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1217.89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166360.75</v>
      </c>
    </row>
    <row r="48" spans="1:4" ht="15">
      <c r="A48" s="91"/>
      <c r="B48" s="92" t="s">
        <v>245</v>
      </c>
      <c r="C48" s="98"/>
      <c r="D48" s="93" t="s">
        <v>370</v>
      </c>
    </row>
    <row r="49" spans="1:4" ht="15">
      <c r="A49" s="91"/>
      <c r="B49" s="92" t="s">
        <v>246</v>
      </c>
      <c r="C49" s="98"/>
      <c r="D49" s="93" t="s">
        <v>371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46353.130000000005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57421875" style="10" customWidth="1"/>
    <col min="4" max="4" width="29.7109375" style="16" customWidth="1"/>
    <col min="5" max="11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276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8707.35</v>
      </c>
    </row>
    <row r="11" spans="1:4" ht="15">
      <c r="A11" s="68">
        <v>1.2</v>
      </c>
      <c r="B11" s="69" t="s">
        <v>204</v>
      </c>
      <c r="C11" s="70" t="s">
        <v>203</v>
      </c>
      <c r="D11" s="68">
        <v>2493.78</v>
      </c>
    </row>
    <row r="12" spans="1:4" ht="15">
      <c r="A12" s="68">
        <v>1.3</v>
      </c>
      <c r="B12" s="69" t="s">
        <v>205</v>
      </c>
      <c r="C12" s="70" t="s">
        <v>203</v>
      </c>
      <c r="D12" s="68">
        <v>1164.37</v>
      </c>
    </row>
    <row r="13" spans="1:4" ht="15">
      <c r="A13" s="68">
        <v>1.4</v>
      </c>
      <c r="B13" s="69" t="s">
        <v>206</v>
      </c>
      <c r="C13" s="70" t="s">
        <v>203</v>
      </c>
      <c r="D13" s="68">
        <v>2538.22</v>
      </c>
    </row>
    <row r="14" spans="1:4" ht="15">
      <c r="A14" s="68">
        <v>1.5</v>
      </c>
      <c r="B14" s="69" t="s">
        <v>207</v>
      </c>
      <c r="C14" s="70" t="s">
        <v>203</v>
      </c>
      <c r="D14" s="68">
        <v>8894.16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1033.81</v>
      </c>
    </row>
    <row r="16" spans="1:4" ht="15">
      <c r="A16" s="68">
        <v>1.7</v>
      </c>
      <c r="B16" s="69" t="s">
        <v>209</v>
      </c>
      <c r="C16" s="70" t="s">
        <v>203</v>
      </c>
      <c r="D16" s="68">
        <v>1324.32</v>
      </c>
    </row>
    <row r="17" spans="1:4" ht="15.75" thickBot="1">
      <c r="A17" s="71" t="s">
        <v>13</v>
      </c>
      <c r="B17" s="71"/>
      <c r="C17" s="72" t="s">
        <v>203</v>
      </c>
      <c r="D17" s="73">
        <v>26156.01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30697.14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1332.79</v>
      </c>
    </row>
    <row r="24" spans="1:4" ht="15.75" thickBot="1">
      <c r="A24" s="74"/>
      <c r="B24" s="75" t="s">
        <v>13</v>
      </c>
      <c r="C24" s="72" t="s">
        <v>203</v>
      </c>
      <c r="D24" s="76">
        <v>32029.93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15598.97</v>
      </c>
    </row>
    <row r="27" spans="1:4" ht="15">
      <c r="A27" s="78">
        <v>3.2</v>
      </c>
      <c r="B27" s="69" t="s">
        <v>220</v>
      </c>
      <c r="C27" s="70" t="s">
        <v>203</v>
      </c>
      <c r="D27" s="68">
        <v>3697.23</v>
      </c>
    </row>
    <row r="28" spans="1:4" ht="15">
      <c r="A28" s="78">
        <v>3.3</v>
      </c>
      <c r="B28" s="69" t="s">
        <v>179</v>
      </c>
      <c r="C28" s="70" t="s">
        <v>203</v>
      </c>
      <c r="D28" s="68">
        <v>33019.67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1887.25</v>
      </c>
    </row>
    <row r="33" spans="1:4" ht="15">
      <c r="A33" s="78"/>
      <c r="B33" s="79" t="s">
        <v>13</v>
      </c>
      <c r="C33" s="72" t="s">
        <v>203</v>
      </c>
      <c r="D33" s="80">
        <v>54203.12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11992.6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124381.67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5398.54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1858.01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7256.55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18637.02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150275.24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150275.24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885.5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151160.74</v>
      </c>
    </row>
    <row r="48" spans="1:4" ht="15">
      <c r="A48" s="91"/>
      <c r="B48" s="92" t="s">
        <v>245</v>
      </c>
      <c r="C48" s="98"/>
      <c r="D48" s="93" t="s">
        <v>372</v>
      </c>
    </row>
    <row r="49" spans="1:4" ht="15">
      <c r="A49" s="91"/>
      <c r="B49" s="92" t="s">
        <v>246</v>
      </c>
      <c r="C49" s="98"/>
      <c r="D49" s="93" t="s">
        <v>373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43910.03999999999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4.28125" style="10" customWidth="1"/>
    <col min="4" max="4" width="29.57421875" style="16" customWidth="1"/>
    <col min="5" max="10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277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8435.16</v>
      </c>
    </row>
    <row r="11" spans="1:4" ht="15">
      <c r="A11" s="68">
        <v>1.2</v>
      </c>
      <c r="B11" s="69" t="s">
        <v>204</v>
      </c>
      <c r="C11" s="70" t="s">
        <v>203</v>
      </c>
      <c r="D11" s="68">
        <v>824.74</v>
      </c>
    </row>
    <row r="12" spans="1:4" ht="15">
      <c r="A12" s="68">
        <v>1.3</v>
      </c>
      <c r="B12" s="69" t="s">
        <v>205</v>
      </c>
      <c r="C12" s="70" t="s">
        <v>203</v>
      </c>
      <c r="D12" s="68">
        <v>1237.16</v>
      </c>
    </row>
    <row r="13" spans="1:4" ht="15">
      <c r="A13" s="68">
        <v>1.4</v>
      </c>
      <c r="B13" s="69" t="s">
        <v>206</v>
      </c>
      <c r="C13" s="70" t="s">
        <v>203</v>
      </c>
      <c r="D13" s="68">
        <v>2614.48</v>
      </c>
    </row>
    <row r="14" spans="1:4" ht="15">
      <c r="A14" s="68">
        <v>1.5</v>
      </c>
      <c r="B14" s="69" t="s">
        <v>207</v>
      </c>
      <c r="C14" s="70" t="s">
        <v>203</v>
      </c>
      <c r="D14" s="68">
        <v>6202.68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1064.87</v>
      </c>
    </row>
    <row r="16" spans="1:4" ht="15">
      <c r="A16" s="68">
        <v>1.7</v>
      </c>
      <c r="B16" s="69" t="s">
        <v>209</v>
      </c>
      <c r="C16" s="70" t="s">
        <v>203</v>
      </c>
      <c r="D16" s="68">
        <v>1364.11</v>
      </c>
    </row>
    <row r="17" spans="1:4" ht="15.75" thickBot="1">
      <c r="A17" s="71" t="s">
        <v>13</v>
      </c>
      <c r="B17" s="71"/>
      <c r="C17" s="72" t="s">
        <v>203</v>
      </c>
      <c r="D17" s="73">
        <v>21743.2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25083.58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1372.84</v>
      </c>
    </row>
    <row r="24" spans="1:4" ht="15.75" thickBot="1">
      <c r="A24" s="74"/>
      <c r="B24" s="75" t="s">
        <v>13</v>
      </c>
      <c r="C24" s="72" t="s">
        <v>203</v>
      </c>
      <c r="D24" s="76">
        <v>26456.41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11440.39</v>
      </c>
    </row>
    <row r="27" spans="1:4" ht="15">
      <c r="A27" s="78">
        <v>3.2</v>
      </c>
      <c r="B27" s="69" t="s">
        <v>220</v>
      </c>
      <c r="C27" s="70" t="s">
        <v>203</v>
      </c>
      <c r="D27" s="68">
        <v>3906.5</v>
      </c>
    </row>
    <row r="28" spans="1:4" ht="15">
      <c r="A28" s="78">
        <v>3.3</v>
      </c>
      <c r="B28" s="69" t="s">
        <v>179</v>
      </c>
      <c r="C28" s="70" t="s">
        <v>203</v>
      </c>
      <c r="D28" s="68">
        <v>43921.8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1943.95</v>
      </c>
    </row>
    <row r="33" spans="1:4" ht="15">
      <c r="A33" s="78"/>
      <c r="B33" s="79" t="s">
        <v>13</v>
      </c>
      <c r="C33" s="72" t="s">
        <v>203</v>
      </c>
      <c r="D33" s="80">
        <v>61212.64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11961.08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121373.34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5560.73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1913.83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7474.56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19196.93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148044.83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148044.83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912.1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148956.93</v>
      </c>
    </row>
    <row r="48" spans="1:4" ht="15">
      <c r="A48" s="91"/>
      <c r="B48" s="92" t="s">
        <v>245</v>
      </c>
      <c r="C48" s="98"/>
      <c r="D48" s="93" t="s">
        <v>374</v>
      </c>
    </row>
    <row r="49" spans="1:4" ht="15">
      <c r="A49" s="91"/>
      <c r="B49" s="92" t="s">
        <v>246</v>
      </c>
      <c r="C49" s="98"/>
      <c r="D49" s="93" t="s">
        <v>375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73579.39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57421875" style="0" customWidth="1"/>
    <col min="3" max="3" width="14.140625" style="10" customWidth="1"/>
    <col min="4" max="4" width="29.57421875" style="16" customWidth="1"/>
    <col min="5" max="12" width="9.140625" style="16" customWidth="1"/>
  </cols>
  <sheetData>
    <row r="1" ht="23.25" customHeight="1"/>
    <row r="2" spans="1:3" ht="15">
      <c r="A2" s="123" t="s">
        <v>129</v>
      </c>
      <c r="B2" s="123"/>
      <c r="C2" s="123"/>
    </row>
    <row r="4" spans="2:3" ht="15" hidden="1">
      <c r="B4" t="s">
        <v>149</v>
      </c>
      <c r="C4" s="10" t="s">
        <v>184</v>
      </c>
    </row>
    <row r="5" spans="1:4" ht="15.75">
      <c r="A5" s="62" t="s">
        <v>193</v>
      </c>
      <c r="B5" s="62"/>
      <c r="C5" s="62"/>
      <c r="D5" s="62"/>
    </row>
    <row r="6" spans="1:4" ht="15">
      <c r="A6" s="96" t="s">
        <v>278</v>
      </c>
      <c r="B6" s="96"/>
      <c r="C6" s="96"/>
      <c r="D6" s="96"/>
    </row>
    <row r="7" spans="1:4" ht="15">
      <c r="A7" s="63" t="s">
        <v>289</v>
      </c>
      <c r="B7" s="63"/>
      <c r="C7" s="63"/>
      <c r="D7" s="63"/>
    </row>
    <row r="8" spans="1:4" ht="15.75" thickBot="1">
      <c r="A8" s="97" t="s">
        <v>195</v>
      </c>
      <c r="B8" s="97"/>
      <c r="C8" s="97"/>
      <c r="D8" s="97"/>
    </row>
    <row r="9" spans="1:4" ht="26.25" thickBot="1">
      <c r="A9" s="64" t="s">
        <v>196</v>
      </c>
      <c r="B9" s="65" t="s">
        <v>197</v>
      </c>
      <c r="C9" s="65" t="s">
        <v>198</v>
      </c>
      <c r="D9" s="64" t="s">
        <v>199</v>
      </c>
    </row>
    <row r="10" spans="1:4" ht="15.75" thickBot="1">
      <c r="A10" s="64" t="s">
        <v>200</v>
      </c>
      <c r="B10" s="66" t="s">
        <v>201</v>
      </c>
      <c r="C10" s="67"/>
      <c r="D10" s="64"/>
    </row>
    <row r="11" spans="1:4" ht="15">
      <c r="A11" s="68">
        <v>1.1</v>
      </c>
      <c r="B11" s="69" t="s">
        <v>202</v>
      </c>
      <c r="C11" s="70" t="s">
        <v>203</v>
      </c>
      <c r="D11" s="68">
        <v>30081.03</v>
      </c>
    </row>
    <row r="12" spans="1:4" ht="15">
      <c r="A12" s="68">
        <v>1.2</v>
      </c>
      <c r="B12" s="69" t="s">
        <v>204</v>
      </c>
      <c r="C12" s="70" t="s">
        <v>203</v>
      </c>
      <c r="D12" s="68">
        <v>11642.67</v>
      </c>
    </row>
    <row r="13" spans="1:4" ht="15">
      <c r="A13" s="68">
        <v>1.3</v>
      </c>
      <c r="B13" s="69" t="s">
        <v>205</v>
      </c>
      <c r="C13" s="70" t="s">
        <v>203</v>
      </c>
      <c r="D13" s="68">
        <v>1400.71</v>
      </c>
    </row>
    <row r="14" spans="1:4" ht="15">
      <c r="A14" s="68">
        <v>1.4</v>
      </c>
      <c r="B14" s="69" t="s">
        <v>206</v>
      </c>
      <c r="C14" s="70" t="s">
        <v>203</v>
      </c>
      <c r="D14" s="68">
        <v>13531.19</v>
      </c>
    </row>
    <row r="15" spans="1:4" ht="15">
      <c r="A15" s="68">
        <v>1.5</v>
      </c>
      <c r="B15" s="69" t="s">
        <v>207</v>
      </c>
      <c r="C15" s="70" t="s">
        <v>203</v>
      </c>
      <c r="D15" s="68">
        <v>22524.85</v>
      </c>
    </row>
    <row r="16" spans="1:4" ht="26.25">
      <c r="A16" s="68">
        <v>1.6</v>
      </c>
      <c r="B16" s="69" t="s">
        <v>208</v>
      </c>
      <c r="C16" s="70" t="s">
        <v>203</v>
      </c>
      <c r="D16" s="68">
        <v>5511.21</v>
      </c>
    </row>
    <row r="17" spans="1:4" ht="15">
      <c r="A17" s="68">
        <v>1.7</v>
      </c>
      <c r="B17" s="69" t="s">
        <v>209</v>
      </c>
      <c r="C17" s="70" t="s">
        <v>203</v>
      </c>
      <c r="D17" s="68">
        <v>7059.91</v>
      </c>
    </row>
    <row r="18" spans="1:4" ht="15.75" thickBot="1">
      <c r="A18" s="71" t="s">
        <v>13</v>
      </c>
      <c r="B18" s="71"/>
      <c r="C18" s="72" t="s">
        <v>203</v>
      </c>
      <c r="D18" s="73">
        <v>91751.57</v>
      </c>
    </row>
    <row r="19" spans="1:4" ht="15.75" thickBot="1">
      <c r="A19" s="64" t="s">
        <v>210</v>
      </c>
      <c r="B19" s="66" t="s">
        <v>211</v>
      </c>
      <c r="C19" s="67"/>
      <c r="D19" s="64"/>
    </row>
    <row r="20" spans="1:4" ht="15">
      <c r="A20" s="68">
        <v>2.1</v>
      </c>
      <c r="B20" s="69" t="s">
        <v>212</v>
      </c>
      <c r="C20" s="70" t="s">
        <v>203</v>
      </c>
      <c r="D20" s="68">
        <v>32061</v>
      </c>
    </row>
    <row r="21" spans="1:4" ht="15">
      <c r="A21" s="68">
        <v>2.2</v>
      </c>
      <c r="B21" s="69" t="s">
        <v>213</v>
      </c>
      <c r="C21" s="70" t="s">
        <v>203</v>
      </c>
      <c r="D21" s="68" t="s">
        <v>214</v>
      </c>
    </row>
    <row r="22" spans="1:4" ht="15">
      <c r="A22" s="68">
        <v>2.3</v>
      </c>
      <c r="B22" s="69" t="s">
        <v>215</v>
      </c>
      <c r="C22" s="70" t="s">
        <v>203</v>
      </c>
      <c r="D22" s="68" t="s">
        <v>214</v>
      </c>
    </row>
    <row r="23" spans="1:4" ht="15">
      <c r="A23" s="68">
        <v>2.4</v>
      </c>
      <c r="B23" s="69" t="s">
        <v>216</v>
      </c>
      <c r="C23" s="70" t="s">
        <v>203</v>
      </c>
      <c r="D23" s="68" t="s">
        <v>214</v>
      </c>
    </row>
    <row r="24" spans="1:4" ht="15">
      <c r="A24" s="68">
        <v>2.5</v>
      </c>
      <c r="B24" s="69" t="s">
        <v>204</v>
      </c>
      <c r="C24" s="70" t="s">
        <v>203</v>
      </c>
      <c r="D24" s="68">
        <v>7105.08</v>
      </c>
    </row>
    <row r="25" spans="1:4" ht="15.75" thickBot="1">
      <c r="A25" s="74"/>
      <c r="B25" s="75" t="s">
        <v>13</v>
      </c>
      <c r="C25" s="72" t="s">
        <v>203</v>
      </c>
      <c r="D25" s="76">
        <v>39166.09</v>
      </c>
    </row>
    <row r="26" spans="1:4" ht="15.75" thickBot="1">
      <c r="A26" s="64" t="s">
        <v>217</v>
      </c>
      <c r="B26" s="66" t="s">
        <v>218</v>
      </c>
      <c r="C26" s="67"/>
      <c r="D26" s="77"/>
    </row>
    <row r="27" spans="1:4" ht="15">
      <c r="A27" s="78">
        <v>3.1</v>
      </c>
      <c r="B27" s="69" t="s">
        <v>219</v>
      </c>
      <c r="C27" s="70" t="s">
        <v>203</v>
      </c>
      <c r="D27" s="68">
        <v>22361.59</v>
      </c>
    </row>
    <row r="28" spans="1:4" ht="15">
      <c r="A28" s="78">
        <v>3.2</v>
      </c>
      <c r="B28" s="69" t="s">
        <v>220</v>
      </c>
      <c r="C28" s="70" t="s">
        <v>203</v>
      </c>
      <c r="D28" s="68">
        <v>11928.79</v>
      </c>
    </row>
    <row r="29" spans="1:4" ht="15">
      <c r="A29" s="78">
        <v>3.3</v>
      </c>
      <c r="B29" s="69" t="s">
        <v>179</v>
      </c>
      <c r="C29" s="70" t="s">
        <v>203</v>
      </c>
      <c r="D29" s="68">
        <v>16966.53</v>
      </c>
    </row>
    <row r="30" spans="1:4" ht="15">
      <c r="A30" s="78">
        <v>3.4</v>
      </c>
      <c r="B30" s="69" t="s">
        <v>221</v>
      </c>
      <c r="C30" s="70" t="s">
        <v>203</v>
      </c>
      <c r="D30" s="68" t="s">
        <v>214</v>
      </c>
    </row>
    <row r="31" spans="1:4" ht="15">
      <c r="A31" s="78"/>
      <c r="B31" s="69" t="s">
        <v>222</v>
      </c>
      <c r="C31" s="70" t="s">
        <v>203</v>
      </c>
      <c r="D31" s="68" t="s">
        <v>214</v>
      </c>
    </row>
    <row r="32" spans="1:4" ht="15">
      <c r="A32" s="78"/>
      <c r="B32" s="69" t="s">
        <v>223</v>
      </c>
      <c r="C32" s="70" t="s">
        <v>203</v>
      </c>
      <c r="D32" s="68" t="s">
        <v>214</v>
      </c>
    </row>
    <row r="33" spans="1:4" ht="15">
      <c r="A33" s="78">
        <v>3.5</v>
      </c>
      <c r="B33" s="69" t="s">
        <v>224</v>
      </c>
      <c r="C33" s="70" t="s">
        <v>203</v>
      </c>
      <c r="D33" s="68">
        <v>10060.86</v>
      </c>
    </row>
    <row r="34" spans="1:4" ht="15">
      <c r="A34" s="78"/>
      <c r="B34" s="79" t="s">
        <v>13</v>
      </c>
      <c r="C34" s="72" t="s">
        <v>203</v>
      </c>
      <c r="D34" s="80">
        <v>61317.78</v>
      </c>
    </row>
    <row r="35" spans="1:4" ht="15.75" thickBot="1">
      <c r="A35" s="81"/>
      <c r="B35" s="82"/>
      <c r="C35" s="81"/>
      <c r="D35" s="81"/>
    </row>
    <row r="36" spans="1:4" ht="15.75" thickBot="1">
      <c r="A36" s="64"/>
      <c r="B36" s="66" t="s">
        <v>225</v>
      </c>
      <c r="C36" s="67" t="s">
        <v>203</v>
      </c>
      <c r="D36" s="77">
        <v>14839.66</v>
      </c>
    </row>
    <row r="37" spans="1:4" ht="15.75" thickBot="1">
      <c r="A37" s="64" t="s">
        <v>226</v>
      </c>
      <c r="B37" s="83" t="s">
        <v>227</v>
      </c>
      <c r="C37" s="84" t="s">
        <v>203</v>
      </c>
      <c r="D37" s="77">
        <v>207075.09</v>
      </c>
    </row>
    <row r="38" spans="1:4" ht="15">
      <c r="A38" s="85" t="s">
        <v>228</v>
      </c>
      <c r="B38" s="86" t="s">
        <v>229</v>
      </c>
      <c r="C38" s="87" t="s">
        <v>203</v>
      </c>
      <c r="D38" s="80">
        <v>28779.43</v>
      </c>
    </row>
    <row r="39" spans="1:4" ht="15">
      <c r="A39" s="85" t="s">
        <v>230</v>
      </c>
      <c r="B39" s="86" t="s">
        <v>231</v>
      </c>
      <c r="C39" s="87" t="s">
        <v>203</v>
      </c>
      <c r="D39" s="80">
        <v>9905.01</v>
      </c>
    </row>
    <row r="40" spans="1:4" ht="15.75" thickBot="1">
      <c r="A40" s="85" t="s">
        <v>232</v>
      </c>
      <c r="B40" s="86" t="s">
        <v>233</v>
      </c>
      <c r="C40" s="87" t="s">
        <v>203</v>
      </c>
      <c r="D40" s="80" t="s">
        <v>214</v>
      </c>
    </row>
    <row r="41" spans="1:4" ht="15.75" thickBot="1">
      <c r="A41" s="64"/>
      <c r="B41" s="88" t="s">
        <v>13</v>
      </c>
      <c r="C41" s="89" t="s">
        <v>203</v>
      </c>
      <c r="D41" s="90">
        <v>38684.44</v>
      </c>
    </row>
    <row r="42" spans="1:4" ht="15">
      <c r="A42" s="85" t="s">
        <v>234</v>
      </c>
      <c r="B42" s="86" t="s">
        <v>167</v>
      </c>
      <c r="C42" s="87" t="s">
        <v>203</v>
      </c>
      <c r="D42" s="80">
        <v>99353.34</v>
      </c>
    </row>
    <row r="43" spans="1:4" ht="15.75" thickBot="1">
      <c r="A43" s="85" t="s">
        <v>235</v>
      </c>
      <c r="B43" s="86" t="s">
        <v>236</v>
      </c>
      <c r="C43" s="87" t="s">
        <v>203</v>
      </c>
      <c r="D43" s="80" t="s">
        <v>214</v>
      </c>
    </row>
    <row r="44" spans="1:4" ht="15.75" thickBot="1">
      <c r="A44" s="64" t="s">
        <v>237</v>
      </c>
      <c r="B44" s="66" t="s">
        <v>238</v>
      </c>
      <c r="C44" s="89" t="s">
        <v>203</v>
      </c>
      <c r="D44" s="90">
        <v>345112.87</v>
      </c>
    </row>
    <row r="45" spans="1:4" ht="15.75" thickBot="1">
      <c r="A45" s="85" t="s">
        <v>239</v>
      </c>
      <c r="B45" s="86" t="s">
        <v>281</v>
      </c>
      <c r="C45" s="87" t="s">
        <v>203</v>
      </c>
      <c r="D45" s="80">
        <v>24157.9</v>
      </c>
    </row>
    <row r="46" spans="1:4" ht="15.75" thickBot="1">
      <c r="A46" s="64" t="s">
        <v>240</v>
      </c>
      <c r="B46" s="66" t="s">
        <v>227</v>
      </c>
      <c r="C46" s="89" t="s">
        <v>203</v>
      </c>
      <c r="D46" s="90">
        <v>369270.77</v>
      </c>
    </row>
    <row r="47" spans="1:4" ht="15.75" thickBot="1">
      <c r="A47" s="85" t="s">
        <v>241</v>
      </c>
      <c r="B47" s="86" t="s">
        <v>242</v>
      </c>
      <c r="C47" s="87" t="s">
        <v>203</v>
      </c>
      <c r="D47" s="80">
        <v>4720.55</v>
      </c>
    </row>
    <row r="48" spans="1:4" ht="15.75" thickBot="1">
      <c r="A48" s="64" t="s">
        <v>243</v>
      </c>
      <c r="B48" s="66" t="s">
        <v>244</v>
      </c>
      <c r="C48" s="89" t="s">
        <v>203</v>
      </c>
      <c r="D48" s="90">
        <f>D46+D47</f>
        <v>373991.32</v>
      </c>
    </row>
    <row r="49" spans="1:4" ht="15">
      <c r="A49" s="91"/>
      <c r="B49" s="92" t="s">
        <v>245</v>
      </c>
      <c r="C49" s="98"/>
      <c r="D49" s="93" t="s">
        <v>376</v>
      </c>
    </row>
    <row r="50" spans="1:4" ht="15">
      <c r="A50" s="91"/>
      <c r="B50" s="92" t="s">
        <v>246</v>
      </c>
      <c r="C50" s="98"/>
      <c r="D50" s="93" t="s">
        <v>377</v>
      </c>
    </row>
    <row r="51" spans="1:4" ht="15">
      <c r="A51" s="91"/>
      <c r="B51" s="92" t="s">
        <v>298</v>
      </c>
      <c r="C51" s="98"/>
      <c r="D51" s="93"/>
    </row>
    <row r="52" spans="1:4" ht="15">
      <c r="A52" s="91"/>
      <c r="B52" s="92" t="s">
        <v>324</v>
      </c>
      <c r="C52" s="91"/>
      <c r="D52" s="99">
        <f>D50-D48</f>
        <v>55194.75</v>
      </c>
    </row>
    <row r="53" spans="1:4" ht="15">
      <c r="A53" s="91"/>
      <c r="B53" s="94" t="s">
        <v>248</v>
      </c>
      <c r="C53" s="94"/>
      <c r="D53" s="95" t="s">
        <v>249</v>
      </c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N5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00390625" style="1" customWidth="1"/>
    <col min="2" max="2" width="73.8515625" style="0" customWidth="1"/>
    <col min="3" max="3" width="14.00390625" style="10" customWidth="1"/>
    <col min="4" max="4" width="29.57421875" style="16" customWidth="1"/>
  </cols>
  <sheetData>
    <row r="2" spans="1:3" ht="15">
      <c r="A2" s="123" t="s">
        <v>129</v>
      </c>
      <c r="B2" s="123"/>
      <c r="C2" s="123"/>
    </row>
    <row r="4" spans="1:14" ht="15.75">
      <c r="A4" s="62" t="s">
        <v>193</v>
      </c>
      <c r="B4" s="62"/>
      <c r="C4" s="62"/>
      <c r="D4" s="62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96" t="s">
        <v>279</v>
      </c>
      <c r="B5" s="96"/>
      <c r="C5" s="96"/>
      <c r="D5" s="9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5">
      <c r="A6" s="63" t="s">
        <v>289</v>
      </c>
      <c r="B6" s="63"/>
      <c r="C6" s="63"/>
      <c r="D6" s="63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.75" thickBot="1">
      <c r="A7" s="97" t="s">
        <v>195</v>
      </c>
      <c r="B7" s="97"/>
      <c r="C7" s="97"/>
      <c r="D7" s="97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thickBot="1">
      <c r="A9" s="64" t="s">
        <v>200</v>
      </c>
      <c r="B9" s="66" t="s">
        <v>201</v>
      </c>
      <c r="C9" s="67"/>
      <c r="D9" s="64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>
      <c r="A10" s="68">
        <v>1.1</v>
      </c>
      <c r="B10" s="69" t="s">
        <v>202</v>
      </c>
      <c r="C10" s="70" t="s">
        <v>203</v>
      </c>
      <c r="D10" s="68">
        <v>113886.01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>
      <c r="A11" s="68">
        <v>1.2</v>
      </c>
      <c r="B11" s="69" t="s">
        <v>204</v>
      </c>
      <c r="C11" s="70" t="s">
        <v>203</v>
      </c>
      <c r="D11" s="68">
        <v>51549.42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">
      <c r="A12" s="68">
        <v>1.3</v>
      </c>
      <c r="B12" s="69" t="s">
        <v>205</v>
      </c>
      <c r="C12" s="70" t="s">
        <v>203</v>
      </c>
      <c r="D12" s="68">
        <v>1760.3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4" ht="15">
      <c r="A13" s="68">
        <v>1.4</v>
      </c>
      <c r="B13" s="69" t="s">
        <v>206</v>
      </c>
      <c r="C13" s="70" t="s">
        <v>203</v>
      </c>
      <c r="D13" s="68">
        <v>25742.98</v>
      </c>
    </row>
    <row r="14" spans="1:4" ht="15">
      <c r="A14" s="68">
        <v>1.5</v>
      </c>
      <c r="B14" s="69" t="s">
        <v>207</v>
      </c>
      <c r="C14" s="70" t="s">
        <v>203</v>
      </c>
      <c r="D14" s="68">
        <v>45169.36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10485.03</v>
      </c>
    </row>
    <row r="16" spans="1:4" ht="15">
      <c r="A16" s="68">
        <v>1.7</v>
      </c>
      <c r="B16" s="69" t="s">
        <v>209</v>
      </c>
      <c r="C16" s="70" t="s">
        <v>203</v>
      </c>
      <c r="D16" s="68">
        <v>13431.43</v>
      </c>
    </row>
    <row r="17" spans="1:4" ht="15.75" thickBot="1">
      <c r="A17" s="71" t="s">
        <v>13</v>
      </c>
      <c r="B17" s="71"/>
      <c r="C17" s="72" t="s">
        <v>203</v>
      </c>
      <c r="D17" s="73">
        <v>262024.54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142696.75</v>
      </c>
    </row>
    <row r="20" spans="1:4" ht="15">
      <c r="A20" s="68">
        <v>2.2</v>
      </c>
      <c r="B20" s="69" t="s">
        <v>213</v>
      </c>
      <c r="C20" s="70" t="s">
        <v>203</v>
      </c>
      <c r="D20" s="68">
        <v>48049.85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13517.37</v>
      </c>
    </row>
    <row r="24" spans="1:4" ht="15.75" thickBot="1">
      <c r="A24" s="74"/>
      <c r="B24" s="75" t="s">
        <v>13</v>
      </c>
      <c r="C24" s="72" t="s">
        <v>203</v>
      </c>
      <c r="D24" s="76">
        <v>204263.98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41600.97</v>
      </c>
    </row>
    <row r="27" spans="1:4" ht="15">
      <c r="A27" s="78">
        <v>3.2</v>
      </c>
      <c r="B27" s="69" t="s">
        <v>220</v>
      </c>
      <c r="C27" s="70" t="s">
        <v>203</v>
      </c>
      <c r="D27" s="68">
        <v>19881.32</v>
      </c>
    </row>
    <row r="28" spans="1:4" ht="15">
      <c r="A28" s="78">
        <v>3.3</v>
      </c>
      <c r="B28" s="69" t="s">
        <v>179</v>
      </c>
      <c r="C28" s="70" t="s">
        <v>203</v>
      </c>
      <c r="D28" s="68">
        <v>46695.04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19140.71</v>
      </c>
    </row>
    <row r="33" spans="1:4" ht="15">
      <c r="A33" s="78"/>
      <c r="B33" s="79" t="s">
        <v>13</v>
      </c>
      <c r="C33" s="72" t="s">
        <v>203</v>
      </c>
      <c r="D33" s="80">
        <v>127318.04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132.84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593739.39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54752.66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18844.2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73596.86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189019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856355.25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856355.25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8980.82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865336.07</v>
      </c>
    </row>
    <row r="48" spans="1:4" ht="15">
      <c r="A48" s="91"/>
      <c r="B48" s="92" t="s">
        <v>245</v>
      </c>
      <c r="C48" s="98"/>
      <c r="D48" s="93" t="s">
        <v>362</v>
      </c>
    </row>
    <row r="49" spans="1:4" ht="15">
      <c r="A49" s="91"/>
      <c r="B49" s="92" t="s">
        <v>246</v>
      </c>
      <c r="C49" s="98"/>
      <c r="D49" s="93">
        <v>848236.69</v>
      </c>
    </row>
    <row r="50" spans="1:4" ht="15">
      <c r="A50" s="91"/>
      <c r="B50" s="92" t="s">
        <v>306</v>
      </c>
      <c r="C50" s="98"/>
      <c r="D50" s="93"/>
    </row>
    <row r="51" spans="1:4" ht="15">
      <c r="A51" s="91"/>
      <c r="B51" s="92" t="s">
        <v>319</v>
      </c>
      <c r="C51" s="91"/>
      <c r="D51" s="99">
        <f>D47-D49</f>
        <v>17099.380000000005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  <row r="56" spans="1:4" ht="15">
      <c r="A56" s="91"/>
      <c r="B56" s="100"/>
      <c r="C56" s="91"/>
      <c r="D56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4.140625" style="10" customWidth="1"/>
    <col min="4" max="4" width="29.00390625" style="0" customWidth="1"/>
    <col min="5" max="5" width="9.57421875" style="0" bestFit="1" customWidth="1"/>
  </cols>
  <sheetData>
    <row r="1" ht="15" customHeight="1"/>
    <row r="2" spans="1:3" ht="15" customHeight="1">
      <c r="A2" s="123" t="s">
        <v>129</v>
      </c>
      <c r="B2" s="123"/>
      <c r="C2" s="123"/>
    </row>
    <row r="3" ht="15" customHeight="1"/>
    <row r="4" spans="1:4" ht="15.75">
      <c r="A4" s="62" t="s">
        <v>193</v>
      </c>
      <c r="B4" s="62"/>
      <c r="C4" s="62"/>
      <c r="D4" s="62"/>
    </row>
    <row r="5" spans="1:4" ht="15">
      <c r="A5" s="96" t="s">
        <v>280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31658.14</v>
      </c>
    </row>
    <row r="11" spans="1:4" ht="15">
      <c r="A11" s="68">
        <v>1.2</v>
      </c>
      <c r="B11" s="69" t="s">
        <v>204</v>
      </c>
      <c r="C11" s="70" t="s">
        <v>203</v>
      </c>
      <c r="D11" s="68">
        <v>1155.58</v>
      </c>
    </row>
    <row r="12" spans="1:4" ht="15">
      <c r="A12" s="68">
        <v>1.3</v>
      </c>
      <c r="B12" s="69" t="s">
        <v>205</v>
      </c>
      <c r="C12" s="70" t="s">
        <v>203</v>
      </c>
      <c r="D12" s="68">
        <v>2163.01</v>
      </c>
    </row>
    <row r="13" spans="1:4" ht="15">
      <c r="A13" s="68">
        <v>1.4</v>
      </c>
      <c r="B13" s="69" t="s">
        <v>206</v>
      </c>
      <c r="C13" s="70" t="s">
        <v>203</v>
      </c>
      <c r="D13" s="68">
        <v>25666.31</v>
      </c>
    </row>
    <row r="14" spans="1:4" ht="15">
      <c r="A14" s="68">
        <v>1.5</v>
      </c>
      <c r="B14" s="69" t="s">
        <v>207</v>
      </c>
      <c r="C14" s="70" t="s">
        <v>203</v>
      </c>
      <c r="D14" s="68">
        <v>44938.84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10453.8</v>
      </c>
    </row>
    <row r="16" spans="1:4" ht="15">
      <c r="A16" s="68">
        <v>1.7</v>
      </c>
      <c r="B16" s="69" t="s">
        <v>209</v>
      </c>
      <c r="C16" s="70" t="s">
        <v>203</v>
      </c>
      <c r="D16" s="68">
        <v>13391.43</v>
      </c>
    </row>
    <row r="17" spans="1:4" ht="15.75" thickBot="1">
      <c r="A17" s="71" t="s">
        <v>13</v>
      </c>
      <c r="B17" s="71"/>
      <c r="C17" s="72" t="s">
        <v>203</v>
      </c>
      <c r="D17" s="73">
        <v>129427.1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166705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13477.11</v>
      </c>
    </row>
    <row r="24" spans="1:4" ht="15.75" thickBot="1">
      <c r="A24" s="74"/>
      <c r="B24" s="75" t="s">
        <v>13</v>
      </c>
      <c r="C24" s="72" t="s">
        <v>203</v>
      </c>
      <c r="D24" s="76">
        <v>180182.11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75142.35</v>
      </c>
    </row>
    <row r="27" spans="1:4" ht="15">
      <c r="A27" s="78">
        <v>3.2</v>
      </c>
      <c r="B27" s="69" t="s">
        <v>220</v>
      </c>
      <c r="C27" s="70" t="s">
        <v>203</v>
      </c>
      <c r="D27" s="68">
        <v>22741.44</v>
      </c>
    </row>
    <row r="28" spans="1:4" ht="15">
      <c r="A28" s="78">
        <v>3.3</v>
      </c>
      <c r="B28" s="69" t="s">
        <v>179</v>
      </c>
      <c r="C28" s="70" t="s">
        <v>203</v>
      </c>
      <c r="D28" s="68">
        <v>36281.2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19083.7</v>
      </c>
    </row>
    <row r="33" spans="1:4" ht="15">
      <c r="A33" s="78"/>
      <c r="B33" s="79" t="s">
        <v>13</v>
      </c>
      <c r="C33" s="72" t="s">
        <v>203</v>
      </c>
      <c r="D33" s="80">
        <v>153248.69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14630.72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477488.62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54589.58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18788.07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73377.65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188456.01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739322.28</v>
      </c>
    </row>
    <row r="44" spans="1:4" ht="15.75" thickBot="1">
      <c r="A44" s="85" t="s">
        <v>239</v>
      </c>
      <c r="B44" s="86" t="s">
        <v>363</v>
      </c>
      <c r="C44" s="87" t="s">
        <v>203</v>
      </c>
      <c r="D44" s="80">
        <f>D43*10%</f>
        <v>73932.228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116">
        <f>D43+D44</f>
        <v>813254.508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8954.07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116">
        <f>D45+D46</f>
        <v>822208.578</v>
      </c>
    </row>
    <row r="48" spans="1:4" ht="15">
      <c r="A48" s="91"/>
      <c r="B48" s="92" t="s">
        <v>245</v>
      </c>
      <c r="C48" s="98"/>
      <c r="D48" s="93" t="s">
        <v>364</v>
      </c>
    </row>
    <row r="49" spans="1:4" ht="15">
      <c r="A49" s="91"/>
      <c r="B49" s="92" t="s">
        <v>246</v>
      </c>
      <c r="C49" s="98"/>
      <c r="D49" s="93" t="s">
        <v>365</v>
      </c>
    </row>
    <row r="50" spans="1:4" ht="15">
      <c r="A50" s="91"/>
      <c r="B50" s="92" t="s">
        <v>298</v>
      </c>
      <c r="C50" s="98"/>
      <c r="D50" s="93"/>
    </row>
    <row r="51" spans="1:4" ht="15">
      <c r="A51" s="91"/>
      <c r="B51" s="92" t="s">
        <v>324</v>
      </c>
      <c r="C51" s="91"/>
      <c r="D51" s="99">
        <f>D49-D47</f>
        <v>12213.141999999993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140625" style="0" customWidth="1"/>
    <col min="3" max="3" width="14.28125" style="10" customWidth="1"/>
    <col min="4" max="4" width="30.421875" style="16" customWidth="1"/>
    <col min="5" max="5" width="9.28125" style="16" bestFit="1" customWidth="1"/>
    <col min="6" max="6" width="9.8515625" style="16" bestFit="1" customWidth="1"/>
    <col min="7" max="13" width="9.140625" style="16" customWidth="1"/>
  </cols>
  <sheetData>
    <row r="1" ht="13.5" customHeight="1"/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283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72335.03</v>
      </c>
    </row>
    <row r="11" spans="1:4" ht="15">
      <c r="A11" s="68">
        <v>1.2</v>
      </c>
      <c r="B11" s="69" t="s">
        <v>204</v>
      </c>
      <c r="C11" s="70" t="s">
        <v>203</v>
      </c>
      <c r="D11" s="68">
        <v>13155.61</v>
      </c>
    </row>
    <row r="12" spans="1:4" ht="15">
      <c r="A12" s="68">
        <v>1.3</v>
      </c>
      <c r="B12" s="69" t="s">
        <v>205</v>
      </c>
      <c r="C12" s="70" t="s">
        <v>203</v>
      </c>
      <c r="D12" s="68">
        <v>903.11</v>
      </c>
    </row>
    <row r="13" spans="1:4" ht="15">
      <c r="A13" s="68">
        <v>1.4</v>
      </c>
      <c r="B13" s="69" t="s">
        <v>206</v>
      </c>
      <c r="C13" s="70" t="s">
        <v>203</v>
      </c>
      <c r="D13" s="68">
        <v>32407.81</v>
      </c>
    </row>
    <row r="14" spans="1:4" ht="15">
      <c r="A14" s="68">
        <v>1.5</v>
      </c>
      <c r="B14" s="69" t="s">
        <v>207</v>
      </c>
      <c r="C14" s="70" t="s">
        <v>203</v>
      </c>
      <c r="D14" s="68">
        <v>37389.68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13199.59</v>
      </c>
    </row>
    <row r="16" spans="1:4" ht="15">
      <c r="A16" s="68">
        <v>1.7</v>
      </c>
      <c r="B16" s="69" t="s">
        <v>209</v>
      </c>
      <c r="C16" s="70" t="s">
        <v>203</v>
      </c>
      <c r="D16" s="68">
        <v>16908.81</v>
      </c>
    </row>
    <row r="17" spans="1:4" ht="15.75" thickBot="1">
      <c r="A17" s="71" t="s">
        <v>13</v>
      </c>
      <c r="B17" s="71"/>
      <c r="C17" s="72" t="s">
        <v>203</v>
      </c>
      <c r="D17" s="73">
        <v>186299.65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100097.07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17017</v>
      </c>
    </row>
    <row r="24" spans="1:4" ht="15.75" thickBot="1">
      <c r="A24" s="74"/>
      <c r="B24" s="75" t="s">
        <v>13</v>
      </c>
      <c r="C24" s="72" t="s">
        <v>203</v>
      </c>
      <c r="D24" s="76">
        <v>117114.08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52003.99</v>
      </c>
    </row>
    <row r="27" spans="1:4" ht="15">
      <c r="A27" s="78">
        <v>3.2</v>
      </c>
      <c r="B27" s="69" t="s">
        <v>220</v>
      </c>
      <c r="C27" s="70" t="s">
        <v>203</v>
      </c>
      <c r="D27" s="68">
        <v>25531.8</v>
      </c>
    </row>
    <row r="28" spans="1:4" ht="15">
      <c r="A28" s="78">
        <v>3.3</v>
      </c>
      <c r="B28" s="69" t="s">
        <v>179</v>
      </c>
      <c r="C28" s="70" t="s">
        <v>203</v>
      </c>
      <c r="D28" s="68">
        <v>59512.59</v>
      </c>
    </row>
    <row r="29" spans="1:4" ht="15">
      <c r="A29" s="78">
        <v>3.4</v>
      </c>
      <c r="B29" s="69" t="s">
        <v>221</v>
      </c>
      <c r="C29" s="70" t="s">
        <v>203</v>
      </c>
      <c r="D29" s="68">
        <v>256578.4</v>
      </c>
    </row>
    <row r="30" spans="1:4" ht="15">
      <c r="A30" s="78"/>
      <c r="B30" s="69" t="s">
        <v>222</v>
      </c>
      <c r="C30" s="70" t="s">
        <v>203</v>
      </c>
      <c r="D30" s="68">
        <v>241406.4</v>
      </c>
    </row>
    <row r="31" spans="1:4" ht="15">
      <c r="A31" s="78"/>
      <c r="B31" s="69" t="s">
        <v>223</v>
      </c>
      <c r="C31" s="70" t="s">
        <v>203</v>
      </c>
      <c r="D31" s="68">
        <v>15172</v>
      </c>
    </row>
    <row r="32" spans="1:4" ht="15">
      <c r="A32" s="78">
        <v>3.5</v>
      </c>
      <c r="B32" s="69" t="s">
        <v>224</v>
      </c>
      <c r="C32" s="70" t="s">
        <v>203</v>
      </c>
      <c r="D32" s="68">
        <v>24096.22</v>
      </c>
    </row>
    <row r="33" spans="1:4" ht="15">
      <c r="A33" s="78"/>
      <c r="B33" s="79" t="s">
        <v>13</v>
      </c>
      <c r="C33" s="72" t="s">
        <v>203</v>
      </c>
      <c r="D33" s="80">
        <v>417723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6610.2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727746.92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68928.05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23722.94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92650.99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237955.78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1058353.7</v>
      </c>
    </row>
    <row r="44" spans="1:4" ht="15.75" thickBot="1">
      <c r="A44" s="85" t="s">
        <v>239</v>
      </c>
      <c r="B44" s="86" t="s">
        <v>320</v>
      </c>
      <c r="C44" s="87" t="s">
        <v>203</v>
      </c>
      <c r="D44" s="80">
        <f>D43*10%</f>
        <v>105835.37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D43+D44</f>
        <v>1164189.0699999998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11305.94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1175495.0099999998</v>
      </c>
    </row>
    <row r="48" spans="1:4" ht="15">
      <c r="A48" s="91"/>
      <c r="B48" s="92" t="s">
        <v>245</v>
      </c>
      <c r="C48" s="98"/>
      <c r="D48" s="93" t="s">
        <v>325</v>
      </c>
    </row>
    <row r="49" spans="1:4" ht="15">
      <c r="A49" s="91"/>
      <c r="B49" s="92" t="s">
        <v>246</v>
      </c>
      <c r="C49" s="98"/>
      <c r="D49" s="93" t="s">
        <v>326</v>
      </c>
    </row>
    <row r="50" spans="1:4" ht="15">
      <c r="A50" s="91"/>
      <c r="B50" s="92" t="s">
        <v>298</v>
      </c>
      <c r="C50" s="98"/>
      <c r="D50" s="93"/>
    </row>
    <row r="51" spans="1:4" ht="15">
      <c r="A51" s="91"/>
      <c r="B51" s="92" t="s">
        <v>324</v>
      </c>
      <c r="C51" s="91"/>
      <c r="D51" s="99">
        <f>D49-D47</f>
        <v>29696.42000000016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6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28125" style="10" customWidth="1"/>
    <col min="4" max="4" width="29.140625" style="16" customWidth="1"/>
    <col min="5" max="5" width="9.140625" style="16" customWidth="1"/>
    <col min="6" max="6" width="13.28125" style="16" customWidth="1"/>
    <col min="7" max="10" width="9.140625" style="16" customWidth="1"/>
  </cols>
  <sheetData>
    <row r="2" spans="1:3" ht="15">
      <c r="A2" s="123" t="s">
        <v>129</v>
      </c>
      <c r="B2" s="123"/>
      <c r="C2" s="123"/>
    </row>
    <row r="3" ht="14.25" customHeight="1"/>
    <row r="4" spans="1:12" ht="15.75">
      <c r="A4" s="62" t="s">
        <v>193</v>
      </c>
      <c r="B4" s="62"/>
      <c r="C4" s="62"/>
      <c r="D4" s="62"/>
      <c r="K4" s="15"/>
      <c r="L4" s="15"/>
    </row>
    <row r="5" spans="1:12" ht="15">
      <c r="A5" s="96" t="s">
        <v>284</v>
      </c>
      <c r="B5" s="96"/>
      <c r="C5" s="96"/>
      <c r="D5" s="96"/>
      <c r="K5" s="15"/>
      <c r="L5" s="15"/>
    </row>
    <row r="6" spans="1:12" ht="15">
      <c r="A6" s="63" t="s">
        <v>289</v>
      </c>
      <c r="B6" s="63"/>
      <c r="C6" s="63"/>
      <c r="D6" s="63"/>
      <c r="K6" s="15"/>
      <c r="L6" s="15"/>
    </row>
    <row r="7" spans="1:12" ht="15.75" thickBot="1">
      <c r="A7" s="97" t="s">
        <v>195</v>
      </c>
      <c r="B7" s="97"/>
      <c r="C7" s="97"/>
      <c r="D7" s="97"/>
      <c r="K7" s="15"/>
      <c r="L7" s="15"/>
    </row>
    <row r="8" spans="1:12" ht="26.25" thickBot="1">
      <c r="A8" s="64" t="s">
        <v>196</v>
      </c>
      <c r="B8" s="65" t="s">
        <v>197</v>
      </c>
      <c r="C8" s="65" t="s">
        <v>198</v>
      </c>
      <c r="D8" s="64" t="s">
        <v>199</v>
      </c>
      <c r="K8" s="15"/>
      <c r="L8" s="15"/>
    </row>
    <row r="9" spans="1:12" ht="15.75" thickBot="1">
      <c r="A9" s="64" t="s">
        <v>200</v>
      </c>
      <c r="B9" s="66" t="s">
        <v>201</v>
      </c>
      <c r="C9" s="67"/>
      <c r="D9" s="64"/>
      <c r="K9" s="15"/>
      <c r="L9" s="15"/>
    </row>
    <row r="10" spans="1:12" ht="15">
      <c r="A10" s="68">
        <v>1.1</v>
      </c>
      <c r="B10" s="69" t="s">
        <v>202</v>
      </c>
      <c r="C10" s="70" t="s">
        <v>203</v>
      </c>
      <c r="D10" s="68">
        <v>45719.48</v>
      </c>
      <c r="K10" s="15"/>
      <c r="L10" s="15"/>
    </row>
    <row r="11" spans="1:12" ht="15">
      <c r="A11" s="68">
        <v>1.2</v>
      </c>
      <c r="B11" s="69" t="s">
        <v>204</v>
      </c>
      <c r="C11" s="70" t="s">
        <v>203</v>
      </c>
      <c r="D11" s="68">
        <v>8532.94</v>
      </c>
      <c r="K11" s="15"/>
      <c r="L11" s="15"/>
    </row>
    <row r="12" spans="1:12" ht="15">
      <c r="A12" s="68">
        <v>1.3</v>
      </c>
      <c r="B12" s="69" t="s">
        <v>205</v>
      </c>
      <c r="C12" s="70" t="s">
        <v>203</v>
      </c>
      <c r="D12" s="68">
        <v>1177.6</v>
      </c>
      <c r="K12" s="15"/>
      <c r="L12" s="15"/>
    </row>
    <row r="13" spans="1:12" ht="15">
      <c r="A13" s="68">
        <v>1.4</v>
      </c>
      <c r="B13" s="69" t="s">
        <v>206</v>
      </c>
      <c r="C13" s="70" t="s">
        <v>203</v>
      </c>
      <c r="D13" s="68">
        <v>32699.42</v>
      </c>
      <c r="K13" s="15"/>
      <c r="L13" s="15"/>
    </row>
    <row r="14" spans="1:12" ht="15">
      <c r="A14" s="68">
        <v>1.5</v>
      </c>
      <c r="B14" s="69" t="s">
        <v>207</v>
      </c>
      <c r="C14" s="70" t="s">
        <v>203</v>
      </c>
      <c r="D14" s="68">
        <v>37499.18</v>
      </c>
      <c r="K14" s="15"/>
      <c r="L14" s="15"/>
    </row>
    <row r="15" spans="1:12" ht="26.25">
      <c r="A15" s="68">
        <v>1.6</v>
      </c>
      <c r="B15" s="69" t="s">
        <v>208</v>
      </c>
      <c r="C15" s="70" t="s">
        <v>203</v>
      </c>
      <c r="D15" s="68">
        <v>13318.36</v>
      </c>
      <c r="K15" s="15"/>
      <c r="L15" s="15"/>
    </row>
    <row r="16" spans="1:12" ht="15">
      <c r="A16" s="68">
        <v>1.7</v>
      </c>
      <c r="B16" s="69" t="s">
        <v>209</v>
      </c>
      <c r="C16" s="70" t="s">
        <v>203</v>
      </c>
      <c r="D16" s="68">
        <v>17060.96</v>
      </c>
      <c r="K16" s="15"/>
      <c r="L16" s="15"/>
    </row>
    <row r="17" spans="1:12" ht="15.75" thickBot="1">
      <c r="A17" s="71" t="s">
        <v>13</v>
      </c>
      <c r="B17" s="71"/>
      <c r="C17" s="72" t="s">
        <v>203</v>
      </c>
      <c r="D17" s="73">
        <v>156007.95</v>
      </c>
      <c r="K17" s="15"/>
      <c r="L17" s="15"/>
    </row>
    <row r="18" spans="1:12" ht="15.75" thickBot="1">
      <c r="A18" s="64" t="s">
        <v>210</v>
      </c>
      <c r="B18" s="66" t="s">
        <v>211</v>
      </c>
      <c r="C18" s="67"/>
      <c r="D18" s="64"/>
      <c r="K18" s="15"/>
      <c r="L18" s="15"/>
    </row>
    <row r="19" spans="1:12" ht="15">
      <c r="A19" s="68">
        <v>2.1</v>
      </c>
      <c r="B19" s="69" t="s">
        <v>212</v>
      </c>
      <c r="C19" s="70" t="s">
        <v>203</v>
      </c>
      <c r="D19" s="68">
        <v>105015.8</v>
      </c>
      <c r="K19" s="15"/>
      <c r="L19" s="15"/>
    </row>
    <row r="20" spans="1:12" ht="15">
      <c r="A20" s="68">
        <v>2.2</v>
      </c>
      <c r="B20" s="69" t="s">
        <v>213</v>
      </c>
      <c r="C20" s="70" t="s">
        <v>203</v>
      </c>
      <c r="D20" s="68" t="s">
        <v>214</v>
      </c>
      <c r="K20" s="15"/>
      <c r="L20" s="15"/>
    </row>
    <row r="21" spans="1:12" ht="15">
      <c r="A21" s="68">
        <v>2.3</v>
      </c>
      <c r="B21" s="69" t="s">
        <v>215</v>
      </c>
      <c r="C21" s="70" t="s">
        <v>203</v>
      </c>
      <c r="D21" s="68" t="s">
        <v>214</v>
      </c>
      <c r="K21" s="15"/>
      <c r="L21" s="15"/>
    </row>
    <row r="22" spans="1:12" ht="15">
      <c r="A22" s="68">
        <v>2.4</v>
      </c>
      <c r="B22" s="69" t="s">
        <v>216</v>
      </c>
      <c r="C22" s="70" t="s">
        <v>203</v>
      </c>
      <c r="D22" s="68" t="s">
        <v>214</v>
      </c>
      <c r="K22" s="15"/>
      <c r="L22" s="15"/>
    </row>
    <row r="23" spans="1:12" ht="15">
      <c r="A23" s="68">
        <v>2.5</v>
      </c>
      <c r="B23" s="69" t="s">
        <v>204</v>
      </c>
      <c r="C23" s="70" t="s">
        <v>203</v>
      </c>
      <c r="D23" s="68">
        <v>17170.13</v>
      </c>
      <c r="K23" s="15"/>
      <c r="L23" s="15"/>
    </row>
    <row r="24" spans="1:12" ht="15.75" thickBot="1">
      <c r="A24" s="74"/>
      <c r="B24" s="75" t="s">
        <v>13</v>
      </c>
      <c r="C24" s="72" t="s">
        <v>203</v>
      </c>
      <c r="D24" s="76">
        <v>122185.92</v>
      </c>
      <c r="K24" s="15"/>
      <c r="L24" s="15"/>
    </row>
    <row r="25" spans="1:12" ht="15.75" thickBot="1">
      <c r="A25" s="64" t="s">
        <v>217</v>
      </c>
      <c r="B25" s="66" t="s">
        <v>218</v>
      </c>
      <c r="C25" s="67"/>
      <c r="D25" s="77"/>
      <c r="K25" s="15"/>
      <c r="L25" s="15"/>
    </row>
    <row r="26" spans="1:12" ht="15">
      <c r="A26" s="78">
        <v>3.1</v>
      </c>
      <c r="B26" s="69" t="s">
        <v>219</v>
      </c>
      <c r="C26" s="70" t="s">
        <v>203</v>
      </c>
      <c r="D26" s="68">
        <v>50703.99</v>
      </c>
      <c r="K26" s="15"/>
      <c r="L26" s="15"/>
    </row>
    <row r="27" spans="1:12" ht="15">
      <c r="A27" s="78">
        <v>3.2</v>
      </c>
      <c r="B27" s="69" t="s">
        <v>220</v>
      </c>
      <c r="C27" s="70" t="s">
        <v>203</v>
      </c>
      <c r="D27" s="68">
        <v>26368.91</v>
      </c>
      <c r="K27" s="15"/>
      <c r="L27" s="15"/>
    </row>
    <row r="28" spans="1:12" ht="15">
      <c r="A28" s="78">
        <v>3.3</v>
      </c>
      <c r="B28" s="69" t="s">
        <v>179</v>
      </c>
      <c r="C28" s="70" t="s">
        <v>203</v>
      </c>
      <c r="D28" s="68">
        <v>52677.48</v>
      </c>
      <c r="K28" s="15"/>
      <c r="L28" s="15"/>
    </row>
    <row r="29" spans="1:12" ht="15">
      <c r="A29" s="78">
        <v>3.4</v>
      </c>
      <c r="B29" s="69" t="s">
        <v>221</v>
      </c>
      <c r="C29" s="70" t="s">
        <v>203</v>
      </c>
      <c r="D29" s="68">
        <v>256578.4</v>
      </c>
      <c r="K29" s="15"/>
      <c r="L29" s="15"/>
    </row>
    <row r="30" spans="1:12" ht="15">
      <c r="A30" s="78"/>
      <c r="B30" s="69" t="s">
        <v>222</v>
      </c>
      <c r="C30" s="70" t="s">
        <v>203</v>
      </c>
      <c r="D30" s="68">
        <v>241406.4</v>
      </c>
      <c r="K30" s="15"/>
      <c r="L30" s="15"/>
    </row>
    <row r="31" spans="1:12" ht="15">
      <c r="A31" s="78"/>
      <c r="B31" s="69" t="s">
        <v>223</v>
      </c>
      <c r="C31" s="70" t="s">
        <v>203</v>
      </c>
      <c r="D31" s="68">
        <v>15172</v>
      </c>
      <c r="K31" s="15"/>
      <c r="L31" s="15"/>
    </row>
    <row r="32" spans="1:12" ht="15">
      <c r="A32" s="78">
        <v>3.5</v>
      </c>
      <c r="B32" s="69" t="s">
        <v>224</v>
      </c>
      <c r="C32" s="70" t="s">
        <v>203</v>
      </c>
      <c r="D32" s="68">
        <v>24313.05</v>
      </c>
      <c r="K32" s="15"/>
      <c r="L32" s="15"/>
    </row>
    <row r="33" spans="1:12" ht="15">
      <c r="A33" s="78"/>
      <c r="B33" s="79" t="s">
        <v>13</v>
      </c>
      <c r="C33" s="72" t="s">
        <v>203</v>
      </c>
      <c r="D33" s="80">
        <v>410641.82</v>
      </c>
      <c r="K33" s="15"/>
      <c r="L33" s="15"/>
    </row>
    <row r="34" spans="1:12" ht="15.75" thickBot="1">
      <c r="A34" s="81"/>
      <c r="B34" s="82"/>
      <c r="C34" s="81"/>
      <c r="D34" s="81"/>
      <c r="K34" s="15"/>
      <c r="L34" s="15"/>
    </row>
    <row r="35" spans="1:12" ht="15.75" thickBot="1">
      <c r="A35" s="64"/>
      <c r="B35" s="66" t="s">
        <v>225</v>
      </c>
      <c r="C35" s="67" t="s">
        <v>203</v>
      </c>
      <c r="D35" s="77">
        <v>1846.8</v>
      </c>
      <c r="K35" s="15"/>
      <c r="L35" s="15"/>
    </row>
    <row r="36" spans="1:12" ht="15.75" thickBot="1">
      <c r="A36" s="64" t="s">
        <v>226</v>
      </c>
      <c r="B36" s="83" t="s">
        <v>227</v>
      </c>
      <c r="C36" s="84" t="s">
        <v>203</v>
      </c>
      <c r="D36" s="77">
        <v>690682.5</v>
      </c>
      <c r="K36" s="15"/>
      <c r="L36" s="15"/>
    </row>
    <row r="37" spans="1:12" ht="15">
      <c r="A37" s="85" t="s">
        <v>228</v>
      </c>
      <c r="B37" s="86" t="s">
        <v>229</v>
      </c>
      <c r="C37" s="87" t="s">
        <v>203</v>
      </c>
      <c r="D37" s="80">
        <v>69548.29</v>
      </c>
      <c r="K37" s="15"/>
      <c r="L37" s="15"/>
    </row>
    <row r="38" spans="1:12" ht="15">
      <c r="A38" s="85" t="s">
        <v>230</v>
      </c>
      <c r="B38" s="86" t="s">
        <v>231</v>
      </c>
      <c r="C38" s="87" t="s">
        <v>203</v>
      </c>
      <c r="D38" s="80">
        <v>23936.41</v>
      </c>
      <c r="K38" s="15"/>
      <c r="L38" s="15"/>
    </row>
    <row r="39" spans="1:12" ht="15.75" thickBot="1">
      <c r="A39" s="85" t="s">
        <v>232</v>
      </c>
      <c r="B39" s="86" t="s">
        <v>233</v>
      </c>
      <c r="C39" s="87" t="s">
        <v>203</v>
      </c>
      <c r="D39" s="80" t="s">
        <v>214</v>
      </c>
      <c r="K39" s="15"/>
      <c r="L39" s="15"/>
    </row>
    <row r="40" spans="1:12" ht="15.75" thickBot="1">
      <c r="A40" s="64"/>
      <c r="B40" s="88" t="s">
        <v>13</v>
      </c>
      <c r="C40" s="89" t="s">
        <v>203</v>
      </c>
      <c r="D40" s="90">
        <v>93484.69</v>
      </c>
      <c r="K40" s="15"/>
      <c r="L40" s="15"/>
    </row>
    <row r="41" spans="1:12" ht="15">
      <c r="A41" s="85" t="s">
        <v>234</v>
      </c>
      <c r="B41" s="86" t="s">
        <v>167</v>
      </c>
      <c r="C41" s="87" t="s">
        <v>203</v>
      </c>
      <c r="D41" s="80">
        <v>240096.98</v>
      </c>
      <c r="K41" s="15"/>
      <c r="L41" s="15"/>
    </row>
    <row r="42" spans="1:12" ht="15.75" thickBot="1">
      <c r="A42" s="85" t="s">
        <v>235</v>
      </c>
      <c r="B42" s="86" t="s">
        <v>236</v>
      </c>
      <c r="C42" s="87" t="s">
        <v>203</v>
      </c>
      <c r="D42" s="80" t="s">
        <v>214</v>
      </c>
      <c r="K42" s="15"/>
      <c r="L42" s="15"/>
    </row>
    <row r="43" spans="1:12" ht="15.75" thickBot="1">
      <c r="A43" s="64" t="s">
        <v>237</v>
      </c>
      <c r="B43" s="66" t="s">
        <v>238</v>
      </c>
      <c r="C43" s="89" t="s">
        <v>203</v>
      </c>
      <c r="D43" s="90">
        <v>1024264.17</v>
      </c>
      <c r="K43" s="15"/>
      <c r="L43" s="15"/>
    </row>
    <row r="44" spans="1:12" ht="15.75" thickBot="1">
      <c r="A44" s="85" t="s">
        <v>239</v>
      </c>
      <c r="B44" s="86" t="s">
        <v>320</v>
      </c>
      <c r="C44" s="87" t="s">
        <v>203</v>
      </c>
      <c r="D44" s="80">
        <f>D43*10%</f>
        <v>102426.41700000002</v>
      </c>
      <c r="K44" s="15"/>
      <c r="L44" s="15"/>
    </row>
    <row r="45" spans="1:12" ht="15.75" thickBot="1">
      <c r="A45" s="64" t="s">
        <v>240</v>
      </c>
      <c r="B45" s="66" t="s">
        <v>227</v>
      </c>
      <c r="C45" s="89" t="s">
        <v>203</v>
      </c>
      <c r="D45" s="90">
        <f>D43+D44</f>
        <v>1126690.587</v>
      </c>
      <c r="K45" s="15"/>
      <c r="L45" s="15"/>
    </row>
    <row r="46" spans="1:12" ht="15.75" thickBot="1">
      <c r="A46" s="85" t="s">
        <v>241</v>
      </c>
      <c r="B46" s="86" t="s">
        <v>242</v>
      </c>
      <c r="C46" s="87" t="s">
        <v>203</v>
      </c>
      <c r="D46" s="80">
        <v>11407.68</v>
      </c>
      <c r="K46" s="15"/>
      <c r="L46" s="15"/>
    </row>
    <row r="47" spans="1:12" ht="15.75" thickBot="1">
      <c r="A47" s="64" t="s">
        <v>243</v>
      </c>
      <c r="B47" s="66" t="s">
        <v>244</v>
      </c>
      <c r="C47" s="89" t="s">
        <v>203</v>
      </c>
      <c r="D47" s="90">
        <f>D45+D46</f>
        <v>1138098.267</v>
      </c>
      <c r="K47" s="15"/>
      <c r="L47" s="15"/>
    </row>
    <row r="48" spans="1:12" ht="15">
      <c r="A48" s="91"/>
      <c r="B48" s="92" t="s">
        <v>245</v>
      </c>
      <c r="C48" s="98"/>
      <c r="D48" s="93" t="s">
        <v>329</v>
      </c>
      <c r="K48" s="15"/>
      <c r="L48" s="15"/>
    </row>
    <row r="49" spans="1:12" ht="15">
      <c r="A49" s="91"/>
      <c r="B49" s="92" t="s">
        <v>246</v>
      </c>
      <c r="C49" s="98"/>
      <c r="D49" s="93" t="s">
        <v>330</v>
      </c>
      <c r="K49" s="15"/>
      <c r="L49" s="15"/>
    </row>
    <row r="50" spans="1:12" ht="15">
      <c r="A50" s="91"/>
      <c r="B50" s="92" t="s">
        <v>331</v>
      </c>
      <c r="C50" s="98"/>
      <c r="D50" s="93"/>
      <c r="K50" s="15"/>
      <c r="L50" s="15"/>
    </row>
    <row r="51" spans="1:12" ht="15">
      <c r="A51" s="91"/>
      <c r="B51" s="92" t="s">
        <v>324</v>
      </c>
      <c r="C51" s="91"/>
      <c r="D51" s="99">
        <f>D49-D47</f>
        <v>96385.35300000012</v>
      </c>
      <c r="K51" s="15"/>
      <c r="L51" s="15"/>
    </row>
    <row r="52" spans="1:12" ht="15">
      <c r="A52" s="91"/>
      <c r="B52" s="92"/>
      <c r="C52" s="91"/>
      <c r="D52" s="99"/>
      <c r="K52" s="15"/>
      <c r="L52" s="15"/>
    </row>
    <row r="53" spans="1:12" ht="15">
      <c r="A53" s="91"/>
      <c r="B53" s="94" t="s">
        <v>248</v>
      </c>
      <c r="C53" s="94"/>
      <c r="D53" s="95" t="s">
        <v>249</v>
      </c>
      <c r="K53" s="15"/>
      <c r="L53" s="15"/>
    </row>
    <row r="54" spans="1:12" ht="15">
      <c r="A54" s="91"/>
      <c r="B54" s="100"/>
      <c r="C54" s="91"/>
      <c r="D54" s="91"/>
      <c r="K54" s="15"/>
      <c r="L54" s="15"/>
    </row>
    <row r="55" spans="1:12" ht="15">
      <c r="A55" s="91"/>
      <c r="B55" s="100"/>
      <c r="C55" s="91"/>
      <c r="D55" s="91"/>
      <c r="K55" s="15"/>
      <c r="L55" s="15"/>
    </row>
    <row r="56" spans="1:12" ht="15">
      <c r="A56" s="91"/>
      <c r="B56" s="100"/>
      <c r="C56" s="91"/>
      <c r="D56" s="91"/>
      <c r="K56" s="15"/>
      <c r="L56" s="15"/>
    </row>
    <row r="57" spans="11:12" ht="15">
      <c r="K57" s="15"/>
      <c r="L57" s="15"/>
    </row>
    <row r="58" spans="11:12" ht="15">
      <c r="K58" s="15"/>
      <c r="L58" s="15"/>
    </row>
    <row r="59" spans="11:12" ht="15">
      <c r="K59" s="15"/>
      <c r="L59" s="15"/>
    </row>
    <row r="60" spans="11:12" ht="15">
      <c r="K60" s="15"/>
      <c r="L60" s="15"/>
    </row>
    <row r="61" spans="11:12" ht="15">
      <c r="K61" s="15"/>
      <c r="L61" s="15"/>
    </row>
    <row r="62" spans="11:12" ht="15">
      <c r="K62" s="15"/>
      <c r="L62" s="15"/>
    </row>
    <row r="63" spans="11:12" ht="15">
      <c r="K63" s="15"/>
      <c r="L63" s="15"/>
    </row>
    <row r="64" spans="11:12" ht="15">
      <c r="K64" s="15"/>
      <c r="L64" s="15"/>
    </row>
    <row r="65" spans="11:12" ht="15">
      <c r="K65" s="15"/>
      <c r="L65" s="15"/>
    </row>
    <row r="66" spans="11:12" ht="15">
      <c r="K66" s="15"/>
      <c r="L66" s="15"/>
    </row>
    <row r="67" spans="11:12" ht="15">
      <c r="K67" s="15"/>
      <c r="L67" s="15"/>
    </row>
    <row r="68" spans="11:12" ht="15">
      <c r="K68" s="15"/>
      <c r="L68" s="15"/>
    </row>
    <row r="69" spans="11:12" ht="15">
      <c r="K69" s="15"/>
      <c r="L69" s="15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4.57421875" style="0" customWidth="1"/>
    <col min="4" max="4" width="29.421875" style="16" customWidth="1"/>
    <col min="5" max="5" width="9.28125" style="16" bestFit="1" customWidth="1"/>
    <col min="6" max="6" width="9.8515625" style="16" bestFit="1" customWidth="1"/>
    <col min="7" max="14" width="9.140625" style="16" customWidth="1"/>
  </cols>
  <sheetData>
    <row r="1" ht="15">
      <c r="C1" s="10"/>
    </row>
    <row r="2" spans="1:3" ht="15">
      <c r="A2" s="123" t="s">
        <v>129</v>
      </c>
      <c r="B2" s="123"/>
      <c r="C2" s="123"/>
    </row>
    <row r="3" ht="15">
      <c r="C3" s="10"/>
    </row>
    <row r="4" spans="1:3" ht="15" hidden="1">
      <c r="A4" s="120" t="s">
        <v>168</v>
      </c>
      <c r="B4" s="120"/>
      <c r="C4" s="120"/>
    </row>
    <row r="5" spans="1:4" ht="15.75">
      <c r="A5" s="62" t="s">
        <v>193</v>
      </c>
      <c r="B5" s="62"/>
      <c r="C5" s="62"/>
      <c r="D5" s="62"/>
    </row>
    <row r="6" spans="1:4" ht="15">
      <c r="A6" s="96" t="s">
        <v>282</v>
      </c>
      <c r="B6" s="96"/>
      <c r="C6" s="96"/>
      <c r="D6" s="96"/>
    </row>
    <row r="7" spans="1:4" ht="15">
      <c r="A7" s="63" t="s">
        <v>289</v>
      </c>
      <c r="B7" s="63"/>
      <c r="C7" s="63"/>
      <c r="D7" s="63"/>
    </row>
    <row r="8" spans="1:4" ht="15.75" thickBot="1">
      <c r="A8" s="97" t="s">
        <v>195</v>
      </c>
      <c r="B8" s="97"/>
      <c r="C8" s="97"/>
      <c r="D8" s="97"/>
    </row>
    <row r="9" spans="1:4" ht="26.25" thickBot="1">
      <c r="A9" s="64" t="s">
        <v>196</v>
      </c>
      <c r="B9" s="65" t="s">
        <v>197</v>
      </c>
      <c r="C9" s="65" t="s">
        <v>198</v>
      </c>
      <c r="D9" s="64" t="s">
        <v>199</v>
      </c>
    </row>
    <row r="10" spans="1:4" ht="15.75" thickBot="1">
      <c r="A10" s="64" t="s">
        <v>200</v>
      </c>
      <c r="B10" s="66" t="s">
        <v>201</v>
      </c>
      <c r="C10" s="67"/>
      <c r="D10" s="64"/>
    </row>
    <row r="11" spans="1:4" ht="15">
      <c r="A11" s="68">
        <v>1.1</v>
      </c>
      <c r="B11" s="69" t="s">
        <v>202</v>
      </c>
      <c r="C11" s="70" t="s">
        <v>203</v>
      </c>
      <c r="D11" s="68">
        <v>56326.12</v>
      </c>
    </row>
    <row r="12" spans="1:4" ht="15">
      <c r="A12" s="68">
        <v>1.2</v>
      </c>
      <c r="B12" s="69" t="s">
        <v>204</v>
      </c>
      <c r="C12" s="70" t="s">
        <v>203</v>
      </c>
      <c r="D12" s="68">
        <v>23680.56</v>
      </c>
    </row>
    <row r="13" spans="1:4" ht="15">
      <c r="A13" s="68">
        <v>1.3</v>
      </c>
      <c r="B13" s="69" t="s">
        <v>205</v>
      </c>
      <c r="C13" s="70" t="s">
        <v>203</v>
      </c>
      <c r="D13" s="68">
        <v>1122.25</v>
      </c>
    </row>
    <row r="14" spans="1:4" ht="15">
      <c r="A14" s="68">
        <v>1.4</v>
      </c>
      <c r="B14" s="69" t="s">
        <v>206</v>
      </c>
      <c r="C14" s="70" t="s">
        <v>203</v>
      </c>
      <c r="D14" s="68">
        <v>31487.71</v>
      </c>
    </row>
    <row r="15" spans="1:4" ht="15">
      <c r="A15" s="68">
        <v>1.5</v>
      </c>
      <c r="B15" s="69" t="s">
        <v>207</v>
      </c>
      <c r="C15" s="70" t="s">
        <v>203</v>
      </c>
      <c r="D15" s="68">
        <v>36650.98</v>
      </c>
    </row>
    <row r="16" spans="1:4" ht="26.25">
      <c r="A16" s="68">
        <v>1.6</v>
      </c>
      <c r="B16" s="69" t="s">
        <v>208</v>
      </c>
      <c r="C16" s="70" t="s">
        <v>203</v>
      </c>
      <c r="D16" s="68">
        <v>12824.84</v>
      </c>
    </row>
    <row r="17" spans="1:4" ht="15">
      <c r="A17" s="68">
        <v>1.7</v>
      </c>
      <c r="B17" s="69" t="s">
        <v>209</v>
      </c>
      <c r="C17" s="70" t="s">
        <v>203</v>
      </c>
      <c r="D17" s="68">
        <v>16428.75</v>
      </c>
    </row>
    <row r="18" spans="1:4" ht="15.75" thickBot="1">
      <c r="A18" s="71" t="s">
        <v>13</v>
      </c>
      <c r="B18" s="71"/>
      <c r="C18" s="72" t="s">
        <v>203</v>
      </c>
      <c r="D18" s="73">
        <v>178521.21</v>
      </c>
    </row>
    <row r="19" spans="1:4" ht="15.75" thickBot="1">
      <c r="A19" s="64" t="s">
        <v>210</v>
      </c>
      <c r="B19" s="66" t="s">
        <v>211</v>
      </c>
      <c r="C19" s="67"/>
      <c r="D19" s="64"/>
    </row>
    <row r="20" spans="1:4" ht="15">
      <c r="A20" s="68">
        <v>2.1</v>
      </c>
      <c r="B20" s="69" t="s">
        <v>212</v>
      </c>
      <c r="C20" s="70" t="s">
        <v>203</v>
      </c>
      <c r="D20" s="68">
        <v>106835.2</v>
      </c>
    </row>
    <row r="21" spans="1:4" ht="15">
      <c r="A21" s="68">
        <v>2.2</v>
      </c>
      <c r="B21" s="69" t="s">
        <v>213</v>
      </c>
      <c r="C21" s="70" t="s">
        <v>203</v>
      </c>
      <c r="D21" s="68" t="s">
        <v>214</v>
      </c>
    </row>
    <row r="22" spans="1:4" ht="15">
      <c r="A22" s="68">
        <v>2.3</v>
      </c>
      <c r="B22" s="69" t="s">
        <v>215</v>
      </c>
      <c r="C22" s="70" t="s">
        <v>203</v>
      </c>
      <c r="D22" s="68" t="s">
        <v>214</v>
      </c>
    </row>
    <row r="23" spans="1:4" ht="15">
      <c r="A23" s="68">
        <v>2.4</v>
      </c>
      <c r="B23" s="69" t="s">
        <v>216</v>
      </c>
      <c r="C23" s="70" t="s">
        <v>203</v>
      </c>
      <c r="D23" s="68" t="s">
        <v>214</v>
      </c>
    </row>
    <row r="24" spans="1:4" ht="15">
      <c r="A24" s="68">
        <v>2.5</v>
      </c>
      <c r="B24" s="69" t="s">
        <v>204</v>
      </c>
      <c r="C24" s="70" t="s">
        <v>203</v>
      </c>
      <c r="D24" s="68">
        <v>16533.87</v>
      </c>
    </row>
    <row r="25" spans="1:4" ht="15.75" thickBot="1">
      <c r="A25" s="74"/>
      <c r="B25" s="75" t="s">
        <v>13</v>
      </c>
      <c r="C25" s="72" t="s">
        <v>203</v>
      </c>
      <c r="D25" s="76">
        <v>123369.08</v>
      </c>
    </row>
    <row r="26" spans="1:4" ht="15.75" thickBot="1">
      <c r="A26" s="64" t="s">
        <v>217</v>
      </c>
      <c r="B26" s="66" t="s">
        <v>218</v>
      </c>
      <c r="C26" s="67"/>
      <c r="D26" s="77"/>
    </row>
    <row r="27" spans="1:4" ht="15">
      <c r="A27" s="78">
        <v>3.1</v>
      </c>
      <c r="B27" s="69" t="s">
        <v>219</v>
      </c>
      <c r="C27" s="70" t="s">
        <v>203</v>
      </c>
      <c r="D27" s="68">
        <v>52003.99</v>
      </c>
    </row>
    <row r="28" spans="1:4" ht="15">
      <c r="A28" s="78">
        <v>3.2</v>
      </c>
      <c r="B28" s="69" t="s">
        <v>220</v>
      </c>
      <c r="C28" s="70" t="s">
        <v>203</v>
      </c>
      <c r="D28" s="68">
        <v>26996.74</v>
      </c>
    </row>
    <row r="29" spans="1:4" ht="15">
      <c r="A29" s="78">
        <v>3.3</v>
      </c>
      <c r="B29" s="69" t="s">
        <v>179</v>
      </c>
      <c r="C29" s="70" t="s">
        <v>203</v>
      </c>
      <c r="D29" s="68">
        <v>61364.37</v>
      </c>
    </row>
    <row r="30" spans="1:4" ht="15">
      <c r="A30" s="78">
        <v>3.4</v>
      </c>
      <c r="B30" s="69" t="s">
        <v>221</v>
      </c>
      <c r="C30" s="70" t="s">
        <v>203</v>
      </c>
      <c r="D30" s="68">
        <v>256578.4</v>
      </c>
    </row>
    <row r="31" spans="1:4" ht="15">
      <c r="A31" s="78"/>
      <c r="B31" s="69" t="s">
        <v>222</v>
      </c>
      <c r="C31" s="70" t="s">
        <v>203</v>
      </c>
      <c r="D31" s="68">
        <v>241406.4</v>
      </c>
    </row>
    <row r="32" spans="1:4" ht="15">
      <c r="A32" s="78"/>
      <c r="B32" s="69" t="s">
        <v>223</v>
      </c>
      <c r="C32" s="70" t="s">
        <v>203</v>
      </c>
      <c r="D32" s="68">
        <v>15172</v>
      </c>
    </row>
    <row r="33" spans="1:4" ht="15">
      <c r="A33" s="78">
        <v>3.5</v>
      </c>
      <c r="B33" s="69" t="s">
        <v>224</v>
      </c>
      <c r="C33" s="70" t="s">
        <v>203</v>
      </c>
      <c r="D33" s="68">
        <v>23412.1</v>
      </c>
    </row>
    <row r="34" spans="1:4" ht="15">
      <c r="A34" s="78"/>
      <c r="B34" s="79" t="s">
        <v>13</v>
      </c>
      <c r="C34" s="72" t="s">
        <v>203</v>
      </c>
      <c r="D34" s="80">
        <v>420355.6</v>
      </c>
    </row>
    <row r="35" spans="1:4" ht="15.75" thickBot="1">
      <c r="A35" s="81"/>
      <c r="B35" s="82"/>
      <c r="C35" s="81"/>
      <c r="D35" s="81"/>
    </row>
    <row r="36" spans="1:4" ht="15.75" thickBot="1">
      <c r="A36" s="64"/>
      <c r="B36" s="66" t="s">
        <v>225</v>
      </c>
      <c r="C36" s="67" t="s">
        <v>203</v>
      </c>
      <c r="D36" s="77">
        <v>24796.7</v>
      </c>
    </row>
    <row r="37" spans="1:4" ht="15.75" thickBot="1">
      <c r="A37" s="64" t="s">
        <v>226</v>
      </c>
      <c r="B37" s="83" t="s">
        <v>227</v>
      </c>
      <c r="C37" s="84" t="s">
        <v>203</v>
      </c>
      <c r="D37" s="77">
        <v>747042.58</v>
      </c>
    </row>
    <row r="38" spans="1:4" ht="15">
      <c r="A38" s="85" t="s">
        <v>228</v>
      </c>
      <c r="B38" s="86" t="s">
        <v>229</v>
      </c>
      <c r="C38" s="87" t="s">
        <v>203</v>
      </c>
      <c r="D38" s="80">
        <v>66971.1</v>
      </c>
    </row>
    <row r="39" spans="1:4" ht="15">
      <c r="A39" s="85" t="s">
        <v>230</v>
      </c>
      <c r="B39" s="86" t="s">
        <v>231</v>
      </c>
      <c r="C39" s="87" t="s">
        <v>203</v>
      </c>
      <c r="D39" s="80">
        <v>23049.42</v>
      </c>
    </row>
    <row r="40" spans="1:4" ht="15.75" thickBot="1">
      <c r="A40" s="85" t="s">
        <v>232</v>
      </c>
      <c r="B40" s="86" t="s">
        <v>233</v>
      </c>
      <c r="C40" s="87" t="s">
        <v>203</v>
      </c>
      <c r="D40" s="80" t="s">
        <v>214</v>
      </c>
    </row>
    <row r="41" spans="1:4" ht="15.75" thickBot="1">
      <c r="A41" s="64"/>
      <c r="B41" s="88" t="s">
        <v>13</v>
      </c>
      <c r="C41" s="89" t="s">
        <v>203</v>
      </c>
      <c r="D41" s="90">
        <v>90020.52</v>
      </c>
    </row>
    <row r="42" spans="1:4" ht="15">
      <c r="A42" s="85" t="s">
        <v>234</v>
      </c>
      <c r="B42" s="86" t="s">
        <v>167</v>
      </c>
      <c r="C42" s="87" t="s">
        <v>203</v>
      </c>
      <c r="D42" s="80">
        <v>231199.94</v>
      </c>
    </row>
    <row r="43" spans="1:4" ht="15.75" thickBot="1">
      <c r="A43" s="85" t="s">
        <v>235</v>
      </c>
      <c r="B43" s="86" t="s">
        <v>236</v>
      </c>
      <c r="C43" s="87" t="s">
        <v>203</v>
      </c>
      <c r="D43" s="80" t="s">
        <v>214</v>
      </c>
    </row>
    <row r="44" spans="1:4" ht="15.75" thickBot="1">
      <c r="A44" s="64" t="s">
        <v>237</v>
      </c>
      <c r="B44" s="66" t="s">
        <v>238</v>
      </c>
      <c r="C44" s="89" t="s">
        <v>203</v>
      </c>
      <c r="D44" s="90">
        <v>1068263.05</v>
      </c>
    </row>
    <row r="45" spans="1:4" ht="15.75" thickBot="1">
      <c r="A45" s="85" t="s">
        <v>239</v>
      </c>
      <c r="B45" s="86" t="s">
        <v>320</v>
      </c>
      <c r="C45" s="87" t="s">
        <v>203</v>
      </c>
      <c r="D45" s="80">
        <f>D44*10%</f>
        <v>106826.30500000001</v>
      </c>
    </row>
    <row r="46" spans="1:4" ht="15.75" thickBot="1">
      <c r="A46" s="64" t="s">
        <v>240</v>
      </c>
      <c r="B46" s="66" t="s">
        <v>227</v>
      </c>
      <c r="C46" s="89" t="s">
        <v>203</v>
      </c>
      <c r="D46" s="90">
        <f>D44+D45</f>
        <v>1175089.355</v>
      </c>
    </row>
    <row r="47" spans="1:4" ht="15.75" thickBot="1">
      <c r="A47" s="85" t="s">
        <v>241</v>
      </c>
      <c r="B47" s="86" t="s">
        <v>242</v>
      </c>
      <c r="C47" s="87" t="s">
        <v>203</v>
      </c>
      <c r="D47" s="80">
        <v>10984.95</v>
      </c>
    </row>
    <row r="48" spans="1:4" ht="15.75" thickBot="1">
      <c r="A48" s="64" t="s">
        <v>243</v>
      </c>
      <c r="B48" s="66" t="s">
        <v>244</v>
      </c>
      <c r="C48" s="89" t="s">
        <v>203</v>
      </c>
      <c r="D48" s="116">
        <f>D46+D47</f>
        <v>1186074.305</v>
      </c>
    </row>
    <row r="49" spans="1:4" ht="15">
      <c r="A49" s="91"/>
      <c r="B49" s="92" t="s">
        <v>245</v>
      </c>
      <c r="C49" s="98"/>
      <c r="D49" s="93" t="s">
        <v>321</v>
      </c>
    </row>
    <row r="50" spans="1:4" ht="15">
      <c r="A50" s="91"/>
      <c r="B50" s="92" t="s">
        <v>246</v>
      </c>
      <c r="C50" s="98"/>
      <c r="D50" s="93" t="s">
        <v>322</v>
      </c>
    </row>
    <row r="51" spans="1:4" ht="15">
      <c r="A51" s="91"/>
      <c r="B51" s="92" t="s">
        <v>323</v>
      </c>
      <c r="C51" s="98"/>
      <c r="D51" s="93"/>
    </row>
    <row r="52" spans="1:4" ht="15">
      <c r="A52" s="91"/>
      <c r="B52" s="92" t="s">
        <v>324</v>
      </c>
      <c r="C52" s="91"/>
      <c r="D52" s="99">
        <f>D50-D48</f>
        <v>10582.125</v>
      </c>
    </row>
    <row r="53" spans="1:4" ht="15">
      <c r="A53" s="91"/>
      <c r="B53" s="92"/>
      <c r="C53" s="91"/>
      <c r="D53" s="99"/>
    </row>
    <row r="54" spans="1:4" ht="15">
      <c r="A54" s="91"/>
      <c r="B54" s="94" t="s">
        <v>248</v>
      </c>
      <c r="C54" s="94"/>
      <c r="D54" s="95" t="s">
        <v>249</v>
      </c>
    </row>
    <row r="55" spans="1:4" ht="15">
      <c r="A55" s="91"/>
      <c r="B55" s="100"/>
      <c r="C55" s="91"/>
      <c r="D55" s="91"/>
    </row>
  </sheetData>
  <sheetProtection/>
  <mergeCells count="2">
    <mergeCell ref="A2:C2"/>
    <mergeCell ref="A4:C4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.00390625" style="24" customWidth="1"/>
    <col min="2" max="2" width="74.28125" style="3" customWidth="1"/>
    <col min="3" max="3" width="15.421875" style="20" customWidth="1"/>
    <col min="4" max="4" width="30.00390625" style="0" customWidth="1"/>
    <col min="5" max="5" width="10.57421875" style="0" bestFit="1" customWidth="1"/>
  </cols>
  <sheetData>
    <row r="1" spans="1:9" ht="15">
      <c r="A1" s="23"/>
      <c r="B1" s="21"/>
      <c r="C1" s="22"/>
      <c r="D1" s="18"/>
      <c r="E1" s="18"/>
      <c r="F1" s="18"/>
      <c r="G1" s="18"/>
      <c r="H1" s="18"/>
      <c r="I1" s="18"/>
    </row>
    <row r="2" spans="1:9" ht="15">
      <c r="A2" s="122" t="s">
        <v>129</v>
      </c>
      <c r="B2" s="122"/>
      <c r="C2" s="122"/>
      <c r="D2" s="18"/>
      <c r="E2" s="18"/>
      <c r="F2" s="18"/>
      <c r="G2" s="18"/>
      <c r="H2" s="18"/>
      <c r="I2" s="18"/>
    </row>
    <row r="3" spans="1:9" ht="15">
      <c r="A3" s="23"/>
      <c r="B3" s="21"/>
      <c r="C3" s="22"/>
      <c r="D3" s="18"/>
      <c r="E3" s="18"/>
      <c r="F3" s="18"/>
      <c r="G3" s="18"/>
      <c r="H3" s="18"/>
      <c r="I3" s="18"/>
    </row>
    <row r="4" spans="1:9" ht="15.75">
      <c r="A4" s="62" t="s">
        <v>193</v>
      </c>
      <c r="B4" s="62"/>
      <c r="C4" s="62"/>
      <c r="D4" s="62"/>
      <c r="E4" s="18"/>
      <c r="F4" s="18"/>
      <c r="G4" s="18"/>
      <c r="H4" s="18"/>
      <c r="I4" s="18"/>
    </row>
    <row r="5" spans="1:9" ht="15">
      <c r="A5" s="96" t="s">
        <v>250</v>
      </c>
      <c r="B5" s="96"/>
      <c r="C5" s="96"/>
      <c r="D5" s="96"/>
      <c r="E5" s="18"/>
      <c r="F5" s="18"/>
      <c r="G5" s="18"/>
      <c r="H5" s="18"/>
      <c r="I5" s="18"/>
    </row>
    <row r="6" spans="1:9" ht="15">
      <c r="A6" s="63" t="s">
        <v>289</v>
      </c>
      <c r="B6" s="63"/>
      <c r="C6" s="63"/>
      <c r="D6" s="63"/>
      <c r="E6" s="18"/>
      <c r="F6" s="18"/>
      <c r="G6" s="18"/>
      <c r="H6" s="18"/>
      <c r="I6" s="18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29332.28</v>
      </c>
    </row>
    <row r="11" spans="1:4" ht="15">
      <c r="A11" s="68">
        <v>1.2</v>
      </c>
      <c r="B11" s="69" t="s">
        <v>204</v>
      </c>
      <c r="C11" s="70" t="s">
        <v>203</v>
      </c>
      <c r="D11" s="68">
        <v>11807.72</v>
      </c>
    </row>
    <row r="12" spans="1:4" ht="15">
      <c r="A12" s="68">
        <v>1.3</v>
      </c>
      <c r="B12" s="69" t="s">
        <v>205</v>
      </c>
      <c r="C12" s="70" t="s">
        <v>203</v>
      </c>
      <c r="D12" s="68">
        <v>784.28</v>
      </c>
    </row>
    <row r="13" spans="1:4" ht="15">
      <c r="A13" s="68">
        <v>1.4</v>
      </c>
      <c r="B13" s="69" t="s">
        <v>206</v>
      </c>
      <c r="C13" s="70" t="s">
        <v>203</v>
      </c>
      <c r="D13" s="68">
        <v>18349.12</v>
      </c>
    </row>
    <row r="14" spans="1:4" ht="15">
      <c r="A14" s="68">
        <v>1.5</v>
      </c>
      <c r="B14" s="69" t="s">
        <v>207</v>
      </c>
      <c r="C14" s="70" t="s">
        <v>203</v>
      </c>
      <c r="D14" s="68">
        <v>45795.65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7473.53</v>
      </c>
    </row>
    <row r="16" spans="1:4" ht="15">
      <c r="A16" s="68">
        <v>1.7</v>
      </c>
      <c r="B16" s="69" t="s">
        <v>209</v>
      </c>
      <c r="C16" s="70" t="s">
        <v>203</v>
      </c>
      <c r="D16" s="68">
        <v>9573.67</v>
      </c>
    </row>
    <row r="17" spans="1:4" ht="15.75" thickBot="1">
      <c r="A17" s="71" t="s">
        <v>13</v>
      </c>
      <c r="B17" s="71"/>
      <c r="C17" s="72" t="s">
        <v>203</v>
      </c>
      <c r="D17" s="73">
        <v>123116.25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64268.9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9634.93</v>
      </c>
    </row>
    <row r="24" spans="1:4" ht="15.75" thickBot="1">
      <c r="A24" s="74"/>
      <c r="B24" s="75" t="s">
        <v>13</v>
      </c>
      <c r="C24" s="72" t="s">
        <v>203</v>
      </c>
      <c r="D24" s="76">
        <v>73903.83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25998.96</v>
      </c>
    </row>
    <row r="27" spans="1:4" ht="15">
      <c r="A27" s="78">
        <v>3.2</v>
      </c>
      <c r="B27" s="69" t="s">
        <v>220</v>
      </c>
      <c r="C27" s="70" t="s">
        <v>203</v>
      </c>
      <c r="D27" s="68">
        <v>15277.22</v>
      </c>
    </row>
    <row r="28" spans="1:4" ht="15">
      <c r="A28" s="78">
        <v>3.3</v>
      </c>
      <c r="B28" s="69" t="s">
        <v>179</v>
      </c>
      <c r="C28" s="70" t="s">
        <v>203</v>
      </c>
      <c r="D28" s="68">
        <v>51909.1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13643.14</v>
      </c>
    </row>
    <row r="33" spans="1:4" ht="15">
      <c r="A33" s="78"/>
      <c r="B33" s="79" t="s">
        <v>13</v>
      </c>
      <c r="C33" s="72" t="s">
        <v>203</v>
      </c>
      <c r="D33" s="80">
        <v>106828.43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42255.06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346103.57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39026.67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13431.79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52458.47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134729.22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533291.26</v>
      </c>
    </row>
    <row r="44" spans="1:4" ht="15.75" thickBot="1">
      <c r="A44" s="85" t="s">
        <v>239</v>
      </c>
      <c r="B44" s="86" t="s">
        <v>295</v>
      </c>
      <c r="C44" s="87" t="s">
        <v>203</v>
      </c>
      <c r="D44" s="80">
        <v>31997.48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v>565288.74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6401.36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v>571690.1</v>
      </c>
    </row>
    <row r="48" spans="1:4" ht="15">
      <c r="A48" s="91"/>
      <c r="B48" s="92" t="s">
        <v>245</v>
      </c>
      <c r="C48" s="98"/>
      <c r="D48" s="93" t="s">
        <v>296</v>
      </c>
    </row>
    <row r="49" spans="1:4" ht="15">
      <c r="A49" s="91"/>
      <c r="B49" s="92" t="s">
        <v>246</v>
      </c>
      <c r="C49" s="98"/>
      <c r="D49" s="93" t="s">
        <v>297</v>
      </c>
    </row>
    <row r="50" spans="1:4" ht="15">
      <c r="A50" s="91"/>
      <c r="B50" s="92" t="s">
        <v>298</v>
      </c>
      <c r="C50" s="98"/>
      <c r="D50" s="93"/>
    </row>
    <row r="51" spans="1:4" ht="15">
      <c r="A51" s="91"/>
      <c r="B51" s="92" t="s">
        <v>299</v>
      </c>
      <c r="C51" s="91"/>
      <c r="D51" s="99">
        <f>D49-D47</f>
        <v>13750.969999999972</v>
      </c>
    </row>
    <row r="52" spans="1:4" ht="15">
      <c r="A52" s="91"/>
      <c r="B52" s="94" t="s">
        <v>248</v>
      </c>
      <c r="C52" s="94"/>
      <c r="D52" s="95" t="s">
        <v>249</v>
      </c>
    </row>
  </sheetData>
  <sheetProtection/>
  <mergeCells count="1">
    <mergeCell ref="A2:C2"/>
  </mergeCells>
  <hyperlinks>
    <hyperlink ref="A2:C2" location="ГЛАВНАЯ!A1" display="На главную"/>
    <hyperlink ref="B5:C5" location="ГЛАВНАЯ!A1" display="На главную"/>
  </hyperlinks>
  <printOptions/>
  <pageMargins left="0.7" right="0.7" top="0.75" bottom="0.75" header="0.3" footer="0.3"/>
  <pageSetup horizontalDpi="180" verticalDpi="180" orientation="portrait" paperSize="9" scale="90" r:id="rId1"/>
  <colBreaks count="1" manualBreakCount="1">
    <brk id="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57421875" style="10" customWidth="1"/>
    <col min="4" max="4" width="29.7109375" style="16" customWidth="1"/>
    <col min="5" max="5" width="9.140625" style="16" customWidth="1"/>
    <col min="6" max="6" width="13.57421875" style="16" customWidth="1"/>
    <col min="7" max="21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285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33544.31</v>
      </c>
    </row>
    <row r="11" spans="1:4" ht="15">
      <c r="A11" s="68">
        <v>1.2</v>
      </c>
      <c r="B11" s="69" t="s">
        <v>204</v>
      </c>
      <c r="C11" s="70" t="s">
        <v>203</v>
      </c>
      <c r="D11" s="68">
        <v>11003.37</v>
      </c>
    </row>
    <row r="12" spans="1:4" ht="15">
      <c r="A12" s="68">
        <v>1.3</v>
      </c>
      <c r="B12" s="69" t="s">
        <v>205</v>
      </c>
      <c r="C12" s="70" t="s">
        <v>203</v>
      </c>
      <c r="D12" s="68">
        <v>943.08</v>
      </c>
    </row>
    <row r="13" spans="1:4" ht="15">
      <c r="A13" s="68">
        <v>1.4</v>
      </c>
      <c r="B13" s="69" t="s">
        <v>206</v>
      </c>
      <c r="C13" s="70" t="s">
        <v>203</v>
      </c>
      <c r="D13" s="68">
        <v>13592.78</v>
      </c>
    </row>
    <row r="14" spans="1:4" ht="15">
      <c r="A14" s="68">
        <v>1.5</v>
      </c>
      <c r="B14" s="69" t="s">
        <v>207</v>
      </c>
      <c r="C14" s="70" t="s">
        <v>203</v>
      </c>
      <c r="D14" s="68">
        <v>32026.33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5536.29</v>
      </c>
    </row>
    <row r="16" spans="1:4" ht="15">
      <c r="A16" s="68">
        <v>1.7</v>
      </c>
      <c r="B16" s="69" t="s">
        <v>209</v>
      </c>
      <c r="C16" s="70" t="s">
        <v>203</v>
      </c>
      <c r="D16" s="68">
        <v>7092.05</v>
      </c>
    </row>
    <row r="17" spans="1:4" ht="15.75" thickBot="1">
      <c r="A17" s="71" t="s">
        <v>13</v>
      </c>
      <c r="B17" s="71"/>
      <c r="C17" s="72" t="s">
        <v>203</v>
      </c>
      <c r="D17" s="73">
        <v>103738.21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40609.73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7137.43</v>
      </c>
    </row>
    <row r="24" spans="1:4" ht="15.75" thickBot="1">
      <c r="A24" s="74"/>
      <c r="B24" s="75" t="s">
        <v>13</v>
      </c>
      <c r="C24" s="72" t="s">
        <v>203</v>
      </c>
      <c r="D24" s="76">
        <v>47747.15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19502</v>
      </c>
    </row>
    <row r="27" spans="1:4" ht="15">
      <c r="A27" s="78">
        <v>3.2</v>
      </c>
      <c r="B27" s="69" t="s">
        <v>220</v>
      </c>
      <c r="C27" s="70" t="s">
        <v>203</v>
      </c>
      <c r="D27" s="68">
        <v>10115.06</v>
      </c>
    </row>
    <row r="28" spans="1:4" ht="15">
      <c r="A28" s="78">
        <v>3.3</v>
      </c>
      <c r="B28" s="69" t="s">
        <v>179</v>
      </c>
      <c r="C28" s="70" t="s">
        <v>203</v>
      </c>
      <c r="D28" s="68">
        <v>20744.79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10106.66</v>
      </c>
    </row>
    <row r="33" spans="1:4" ht="15">
      <c r="A33" s="78"/>
      <c r="B33" s="79" t="s">
        <v>13</v>
      </c>
      <c r="C33" s="72" t="s">
        <v>203</v>
      </c>
      <c r="D33" s="80">
        <v>60468.5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13190.2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225144.07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28910.43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9950.09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38860.52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99805.57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363810.16</v>
      </c>
    </row>
    <row r="44" spans="1:4" ht="15.75" thickBot="1">
      <c r="A44" s="85" t="s">
        <v>239</v>
      </c>
      <c r="B44" s="86" t="s">
        <v>320</v>
      </c>
      <c r="C44" s="87" t="s">
        <v>203</v>
      </c>
      <c r="D44" s="80">
        <f>D43*10%</f>
        <v>36381.015999999996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D43+D44</f>
        <v>400191.176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4742.04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404933.21599999996</v>
      </c>
    </row>
    <row r="48" spans="1:4" ht="15">
      <c r="A48" s="91"/>
      <c r="B48" s="92" t="s">
        <v>245</v>
      </c>
      <c r="C48" s="98"/>
      <c r="D48" s="93" t="s">
        <v>339</v>
      </c>
    </row>
    <row r="49" spans="1:4" ht="15">
      <c r="A49" s="91"/>
      <c r="B49" s="92" t="s">
        <v>246</v>
      </c>
      <c r="C49" s="98"/>
      <c r="D49" s="93" t="s">
        <v>340</v>
      </c>
    </row>
    <row r="50" spans="1:4" ht="15">
      <c r="A50" s="91"/>
      <c r="B50" s="92" t="s">
        <v>298</v>
      </c>
      <c r="C50" s="98"/>
      <c r="D50" s="93"/>
    </row>
    <row r="51" spans="1:4" ht="15">
      <c r="A51" s="91"/>
      <c r="B51" s="92" t="s">
        <v>324</v>
      </c>
      <c r="C51" s="91"/>
      <c r="D51" s="99">
        <f>D49-D47</f>
        <v>19326.06400000007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  <row r="54" spans="1:4" ht="15">
      <c r="A54" s="91"/>
      <c r="B54" s="100"/>
      <c r="C54" s="91"/>
      <c r="D54" s="91"/>
    </row>
    <row r="55" spans="1:4" ht="15">
      <c r="A55" s="91"/>
      <c r="B55" s="100"/>
      <c r="C55" s="91"/>
      <c r="D55" s="9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140625" style="10" customWidth="1"/>
    <col min="4" max="4" width="30.140625" style="16" customWidth="1"/>
    <col min="6" max="6" width="12.00390625" style="0" customWidth="1"/>
  </cols>
  <sheetData>
    <row r="2" spans="1:3" ht="15">
      <c r="A2" s="123" t="s">
        <v>129</v>
      </c>
      <c r="B2" s="123"/>
      <c r="C2" s="123"/>
    </row>
    <row r="4" spans="1:12" ht="15.75">
      <c r="A4" s="62" t="s">
        <v>193</v>
      </c>
      <c r="B4" s="62"/>
      <c r="C4" s="62"/>
      <c r="D4" s="62"/>
      <c r="E4" s="16"/>
      <c r="F4" s="16"/>
      <c r="G4" s="16"/>
      <c r="H4" s="16"/>
      <c r="I4" s="16"/>
      <c r="J4" s="16"/>
      <c r="K4" s="16"/>
      <c r="L4" s="16"/>
    </row>
    <row r="5" spans="1:12" ht="15">
      <c r="A5" s="96" t="s">
        <v>286</v>
      </c>
      <c r="B5" s="96"/>
      <c r="C5" s="96"/>
      <c r="D5" s="96"/>
      <c r="E5" s="16"/>
      <c r="F5" s="16"/>
      <c r="G5" s="16"/>
      <c r="H5" s="16"/>
      <c r="I5" s="16"/>
      <c r="J5" s="16"/>
      <c r="K5" s="16"/>
      <c r="L5" s="16"/>
    </row>
    <row r="6" spans="1:12" ht="15">
      <c r="A6" s="63" t="s">
        <v>289</v>
      </c>
      <c r="B6" s="63"/>
      <c r="C6" s="63"/>
      <c r="D6" s="63"/>
      <c r="E6" s="16"/>
      <c r="F6" s="16"/>
      <c r="G6" s="16"/>
      <c r="H6" s="16"/>
      <c r="I6" s="16"/>
      <c r="J6" s="16"/>
      <c r="K6" s="16"/>
      <c r="L6" s="16"/>
    </row>
    <row r="7" spans="1:12" ht="15.75" thickBot="1">
      <c r="A7" s="97" t="s">
        <v>195</v>
      </c>
      <c r="B7" s="97"/>
      <c r="C7" s="97"/>
      <c r="D7" s="97"/>
      <c r="E7" s="16"/>
      <c r="F7" s="16"/>
      <c r="G7" s="16"/>
      <c r="H7" s="16"/>
      <c r="I7" s="16"/>
      <c r="J7" s="16"/>
      <c r="K7" s="16"/>
      <c r="L7" s="16"/>
    </row>
    <row r="8" spans="1:12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  <c r="H8" s="16"/>
      <c r="I8" s="16"/>
      <c r="J8" s="16"/>
      <c r="K8" s="16"/>
      <c r="L8" s="16"/>
    </row>
    <row r="9" spans="1:12" ht="15.75" thickBot="1">
      <c r="A9" s="64" t="s">
        <v>200</v>
      </c>
      <c r="B9" s="66" t="s">
        <v>201</v>
      </c>
      <c r="C9" s="67"/>
      <c r="D9" s="64"/>
      <c r="E9" s="16"/>
      <c r="F9" s="16"/>
      <c r="G9" s="16"/>
      <c r="H9" s="16"/>
      <c r="I9" s="16"/>
      <c r="J9" s="16"/>
      <c r="K9" s="16"/>
      <c r="L9" s="16"/>
    </row>
    <row r="10" spans="1:12" ht="15">
      <c r="A10" s="68">
        <v>1.1</v>
      </c>
      <c r="B10" s="69" t="s">
        <v>202</v>
      </c>
      <c r="C10" s="70" t="s">
        <v>203</v>
      </c>
      <c r="D10" s="68">
        <v>28955.09</v>
      </c>
      <c r="E10" s="16"/>
      <c r="F10" s="16"/>
      <c r="G10" s="16"/>
      <c r="H10" s="16"/>
      <c r="I10" s="16"/>
      <c r="J10" s="16"/>
      <c r="K10" s="16"/>
      <c r="L10" s="16"/>
    </row>
    <row r="11" spans="1:12" ht="15">
      <c r="A11" s="68">
        <v>1.2</v>
      </c>
      <c r="B11" s="69" t="s">
        <v>204</v>
      </c>
      <c r="C11" s="70" t="s">
        <v>203</v>
      </c>
      <c r="D11" s="68">
        <v>6851.74</v>
      </c>
      <c r="E11" s="16"/>
      <c r="F11" s="16"/>
      <c r="G11" s="16"/>
      <c r="H11" s="16"/>
      <c r="I11" s="16"/>
      <c r="J11" s="16"/>
      <c r="K11" s="16"/>
      <c r="L11" s="16"/>
    </row>
    <row r="12" spans="1:12" ht="15">
      <c r="A12" s="68">
        <v>1.3</v>
      </c>
      <c r="B12" s="69" t="s">
        <v>205</v>
      </c>
      <c r="C12" s="70" t="s">
        <v>203</v>
      </c>
      <c r="D12" s="68">
        <v>904.82</v>
      </c>
      <c r="E12" s="16"/>
      <c r="F12" s="16"/>
      <c r="G12" s="16"/>
      <c r="H12" s="16"/>
      <c r="I12" s="16"/>
      <c r="J12" s="16"/>
      <c r="K12" s="16"/>
      <c r="L12" s="16"/>
    </row>
    <row r="13" spans="1:12" ht="15">
      <c r="A13" s="68">
        <v>1.4</v>
      </c>
      <c r="B13" s="69" t="s">
        <v>206</v>
      </c>
      <c r="C13" s="70" t="s">
        <v>203</v>
      </c>
      <c r="D13" s="68">
        <v>13418.9</v>
      </c>
      <c r="E13" s="16"/>
      <c r="F13" s="16"/>
      <c r="G13" s="16"/>
      <c r="H13" s="16"/>
      <c r="I13" s="16"/>
      <c r="J13" s="16"/>
      <c r="K13" s="16"/>
      <c r="L13" s="16"/>
    </row>
    <row r="14" spans="1:12" ht="15">
      <c r="A14" s="68">
        <v>1.5</v>
      </c>
      <c r="B14" s="69" t="s">
        <v>207</v>
      </c>
      <c r="C14" s="70" t="s">
        <v>203</v>
      </c>
      <c r="D14" s="68">
        <v>28843.81</v>
      </c>
      <c r="E14" s="16"/>
      <c r="F14" s="16"/>
      <c r="G14" s="16"/>
      <c r="H14" s="16"/>
      <c r="I14" s="16"/>
      <c r="J14" s="16"/>
      <c r="K14" s="16"/>
      <c r="L14" s="16"/>
    </row>
    <row r="15" spans="1:12" ht="26.25">
      <c r="A15" s="68">
        <v>1.6</v>
      </c>
      <c r="B15" s="69" t="s">
        <v>208</v>
      </c>
      <c r="C15" s="70" t="s">
        <v>203</v>
      </c>
      <c r="D15" s="68">
        <v>5465.47</v>
      </c>
      <c r="E15" s="16"/>
      <c r="F15" s="16"/>
      <c r="G15" s="16"/>
      <c r="H15" s="16"/>
      <c r="I15" s="16"/>
      <c r="J15" s="16"/>
      <c r="K15" s="16"/>
      <c r="L15" s="16"/>
    </row>
    <row r="16" spans="1:12" ht="15">
      <c r="A16" s="68">
        <v>1.7</v>
      </c>
      <c r="B16" s="69" t="s">
        <v>209</v>
      </c>
      <c r="C16" s="70" t="s">
        <v>203</v>
      </c>
      <c r="D16" s="68">
        <v>7001.33</v>
      </c>
      <c r="E16" s="16"/>
      <c r="F16" s="16"/>
      <c r="G16" s="16"/>
      <c r="H16" s="16"/>
      <c r="I16" s="16"/>
      <c r="J16" s="16"/>
      <c r="K16" s="16"/>
      <c r="L16" s="16"/>
    </row>
    <row r="17" spans="1:12" ht="15.75" thickBot="1">
      <c r="A17" s="71" t="s">
        <v>13</v>
      </c>
      <c r="B17" s="71"/>
      <c r="C17" s="72" t="s">
        <v>203</v>
      </c>
      <c r="D17" s="73">
        <v>91441.16</v>
      </c>
      <c r="E17" s="16"/>
      <c r="F17" s="16"/>
      <c r="G17" s="16"/>
      <c r="H17" s="16"/>
      <c r="I17" s="16"/>
      <c r="J17" s="16"/>
      <c r="K17" s="16"/>
      <c r="L17" s="16"/>
    </row>
    <row r="18" spans="1:12" ht="15.75" thickBot="1">
      <c r="A18" s="64" t="s">
        <v>210</v>
      </c>
      <c r="B18" s="66" t="s">
        <v>211</v>
      </c>
      <c r="C18" s="67"/>
      <c r="D18" s="64"/>
      <c r="E18" s="16"/>
      <c r="F18" s="16"/>
      <c r="G18" s="16"/>
      <c r="H18" s="16"/>
      <c r="I18" s="16"/>
      <c r="J18" s="16"/>
      <c r="K18" s="16"/>
      <c r="L18" s="16"/>
    </row>
    <row r="19" spans="1:12" ht="15">
      <c r="A19" s="68">
        <v>2.1</v>
      </c>
      <c r="B19" s="69" t="s">
        <v>212</v>
      </c>
      <c r="C19" s="70" t="s">
        <v>203</v>
      </c>
      <c r="D19" s="68">
        <v>38487.32</v>
      </c>
      <c r="E19" s="16"/>
      <c r="F19" s="16"/>
      <c r="G19" s="16"/>
      <c r="H19" s="16"/>
      <c r="I19" s="16"/>
      <c r="J19" s="16"/>
      <c r="K19" s="16"/>
      <c r="L19" s="16"/>
    </row>
    <row r="20" spans="1:12" ht="15">
      <c r="A20" s="68">
        <v>2.2</v>
      </c>
      <c r="B20" s="69" t="s">
        <v>213</v>
      </c>
      <c r="C20" s="70" t="s">
        <v>203</v>
      </c>
      <c r="D20" s="68" t="s">
        <v>214</v>
      </c>
      <c r="E20" s="16"/>
      <c r="F20" s="16"/>
      <c r="G20" s="16"/>
      <c r="H20" s="16"/>
      <c r="I20" s="16"/>
      <c r="J20" s="16"/>
      <c r="K20" s="16"/>
      <c r="L20" s="16"/>
    </row>
    <row r="21" spans="1:12" ht="15">
      <c r="A21" s="68">
        <v>2.3</v>
      </c>
      <c r="B21" s="69" t="s">
        <v>215</v>
      </c>
      <c r="C21" s="70" t="s">
        <v>203</v>
      </c>
      <c r="D21" s="68" t="s">
        <v>214</v>
      </c>
      <c r="E21" s="16"/>
      <c r="F21" s="16"/>
      <c r="G21" s="16"/>
      <c r="H21" s="16"/>
      <c r="I21" s="16"/>
      <c r="J21" s="16"/>
      <c r="K21" s="16"/>
      <c r="L21" s="16"/>
    </row>
    <row r="22" spans="1:12" ht="15">
      <c r="A22" s="68">
        <v>2.4</v>
      </c>
      <c r="B22" s="69" t="s">
        <v>216</v>
      </c>
      <c r="C22" s="70" t="s">
        <v>203</v>
      </c>
      <c r="D22" s="68" t="s">
        <v>214</v>
      </c>
      <c r="E22" s="16"/>
      <c r="F22" s="16"/>
      <c r="G22" s="16"/>
      <c r="H22" s="16"/>
      <c r="I22" s="16"/>
      <c r="J22" s="16"/>
      <c r="K22" s="16"/>
      <c r="L22" s="16"/>
    </row>
    <row r="23" spans="1:12" ht="15">
      <c r="A23" s="68">
        <v>2.5</v>
      </c>
      <c r="B23" s="69" t="s">
        <v>204</v>
      </c>
      <c r="C23" s="70" t="s">
        <v>203</v>
      </c>
      <c r="D23" s="68">
        <v>7046.12</v>
      </c>
      <c r="E23" s="16"/>
      <c r="F23" s="16"/>
      <c r="G23" s="16"/>
      <c r="H23" s="16"/>
      <c r="I23" s="16"/>
      <c r="J23" s="16"/>
      <c r="K23" s="16"/>
      <c r="L23" s="16"/>
    </row>
    <row r="24" spans="1:12" ht="15.75" thickBot="1">
      <c r="A24" s="74"/>
      <c r="B24" s="75" t="s">
        <v>13</v>
      </c>
      <c r="C24" s="72" t="s">
        <v>203</v>
      </c>
      <c r="D24" s="76">
        <v>45533.44</v>
      </c>
      <c r="E24" s="16"/>
      <c r="F24" s="16"/>
      <c r="G24" s="16"/>
      <c r="H24" s="16"/>
      <c r="I24" s="16"/>
      <c r="J24" s="16"/>
      <c r="K24" s="16"/>
      <c r="L24" s="16"/>
    </row>
    <row r="25" spans="1:12" ht="15.75" thickBot="1">
      <c r="A25" s="64" t="s">
        <v>217</v>
      </c>
      <c r="B25" s="66" t="s">
        <v>218</v>
      </c>
      <c r="C25" s="67"/>
      <c r="D25" s="77"/>
      <c r="E25" s="16"/>
      <c r="F25" s="16"/>
      <c r="G25" s="16"/>
      <c r="H25" s="16"/>
      <c r="I25" s="16"/>
      <c r="J25" s="16"/>
      <c r="K25" s="16"/>
      <c r="L25" s="16"/>
    </row>
    <row r="26" spans="1:12" ht="15">
      <c r="A26" s="78">
        <v>3.1</v>
      </c>
      <c r="B26" s="69" t="s">
        <v>219</v>
      </c>
      <c r="C26" s="70" t="s">
        <v>203</v>
      </c>
      <c r="D26" s="68">
        <v>19502</v>
      </c>
      <c r="E26" s="16"/>
      <c r="F26" s="16"/>
      <c r="G26" s="16"/>
      <c r="H26" s="16"/>
      <c r="I26" s="16"/>
      <c r="J26" s="16"/>
      <c r="K26" s="16"/>
      <c r="L26" s="16"/>
    </row>
    <row r="27" spans="1:12" ht="15">
      <c r="A27" s="78">
        <v>3.2</v>
      </c>
      <c r="B27" s="69" t="s">
        <v>220</v>
      </c>
      <c r="C27" s="70" t="s">
        <v>203</v>
      </c>
      <c r="D27" s="68">
        <v>10324.33</v>
      </c>
      <c r="E27" s="16"/>
      <c r="F27" s="16"/>
      <c r="G27" s="16"/>
      <c r="H27" s="16"/>
      <c r="I27" s="16"/>
      <c r="J27" s="16"/>
      <c r="K27" s="16"/>
      <c r="L27" s="16"/>
    </row>
    <row r="28" spans="1:12" ht="15">
      <c r="A28" s="78">
        <v>3.3</v>
      </c>
      <c r="B28" s="69" t="s">
        <v>179</v>
      </c>
      <c r="C28" s="70" t="s">
        <v>203</v>
      </c>
      <c r="D28" s="68">
        <v>18421.53</v>
      </c>
      <c r="E28" s="16"/>
      <c r="F28" s="16"/>
      <c r="G28" s="16"/>
      <c r="H28" s="16"/>
      <c r="I28" s="16"/>
      <c r="J28" s="16"/>
      <c r="K28" s="16"/>
      <c r="L28" s="16"/>
    </row>
    <row r="29" spans="1:12" ht="15">
      <c r="A29" s="78">
        <v>3.4</v>
      </c>
      <c r="B29" s="69" t="s">
        <v>221</v>
      </c>
      <c r="C29" s="70" t="s">
        <v>203</v>
      </c>
      <c r="D29" s="68" t="s">
        <v>214</v>
      </c>
      <c r="E29" s="16"/>
      <c r="F29" s="16"/>
      <c r="G29" s="16"/>
      <c r="H29" s="16"/>
      <c r="I29" s="16"/>
      <c r="J29" s="16"/>
      <c r="K29" s="16"/>
      <c r="L29" s="16"/>
    </row>
    <row r="30" spans="1:12" ht="15">
      <c r="A30" s="78"/>
      <c r="B30" s="69" t="s">
        <v>222</v>
      </c>
      <c r="C30" s="70" t="s">
        <v>203</v>
      </c>
      <c r="D30" s="68" t="s">
        <v>214</v>
      </c>
      <c r="E30" s="16"/>
      <c r="F30" s="16"/>
      <c r="G30" s="16"/>
      <c r="H30" s="16"/>
      <c r="I30" s="16"/>
      <c r="J30" s="16"/>
      <c r="K30" s="16"/>
      <c r="L30" s="16"/>
    </row>
    <row r="31" spans="1:12" ht="15">
      <c r="A31" s="78"/>
      <c r="B31" s="69" t="s">
        <v>223</v>
      </c>
      <c r="C31" s="70" t="s">
        <v>203</v>
      </c>
      <c r="D31" s="68" t="s">
        <v>214</v>
      </c>
      <c r="E31" s="16"/>
      <c r="F31" s="16"/>
      <c r="G31" s="16"/>
      <c r="H31" s="16"/>
      <c r="I31" s="16"/>
      <c r="J31" s="16"/>
      <c r="K31" s="16"/>
      <c r="L31" s="16"/>
    </row>
    <row r="32" spans="1:12" ht="15">
      <c r="A32" s="78">
        <v>3.5</v>
      </c>
      <c r="B32" s="69" t="s">
        <v>224</v>
      </c>
      <c r="C32" s="70" t="s">
        <v>203</v>
      </c>
      <c r="D32" s="68">
        <v>9977.37</v>
      </c>
      <c r="E32" s="16"/>
      <c r="F32" s="16"/>
      <c r="G32" s="16"/>
      <c r="H32" s="16"/>
      <c r="I32" s="16"/>
      <c r="J32" s="16"/>
      <c r="K32" s="16"/>
      <c r="L32" s="16"/>
    </row>
    <row r="33" spans="1:12" ht="15">
      <c r="A33" s="78"/>
      <c r="B33" s="79" t="s">
        <v>13</v>
      </c>
      <c r="C33" s="72" t="s">
        <v>203</v>
      </c>
      <c r="D33" s="80">
        <v>58225.24</v>
      </c>
      <c r="E33" s="16"/>
      <c r="F33" s="16"/>
      <c r="G33" s="16"/>
      <c r="H33" s="16"/>
      <c r="I33" s="16"/>
      <c r="J33" s="16"/>
      <c r="K33" s="16"/>
      <c r="L33" s="16"/>
    </row>
    <row r="34" spans="1:12" ht="15.75" thickBot="1">
      <c r="A34" s="81"/>
      <c r="B34" s="82"/>
      <c r="C34" s="81"/>
      <c r="D34" s="81"/>
      <c r="E34" s="16"/>
      <c r="F34" s="16"/>
      <c r="G34" s="16"/>
      <c r="H34" s="16"/>
      <c r="I34" s="16"/>
      <c r="J34" s="16"/>
      <c r="K34" s="16"/>
      <c r="L34" s="16"/>
    </row>
    <row r="35" spans="1:12" ht="15.75" thickBot="1">
      <c r="A35" s="64"/>
      <c r="B35" s="66" t="s">
        <v>225</v>
      </c>
      <c r="C35" s="67" t="s">
        <v>203</v>
      </c>
      <c r="D35" s="77">
        <v>127517.12</v>
      </c>
      <c r="E35" s="16"/>
      <c r="F35" s="16"/>
      <c r="G35" s="16"/>
      <c r="H35" s="16"/>
      <c r="I35" s="16"/>
      <c r="J35" s="16"/>
      <c r="K35" s="16"/>
      <c r="L35" s="16"/>
    </row>
    <row r="36" spans="1:12" ht="15.75" thickBot="1">
      <c r="A36" s="64" t="s">
        <v>226</v>
      </c>
      <c r="B36" s="83" t="s">
        <v>227</v>
      </c>
      <c r="C36" s="84" t="s">
        <v>203</v>
      </c>
      <c r="D36" s="77">
        <v>322716.96</v>
      </c>
      <c r="E36" s="16"/>
      <c r="F36" s="16"/>
      <c r="G36" s="16"/>
      <c r="H36" s="16"/>
      <c r="I36" s="16"/>
      <c r="J36" s="16"/>
      <c r="K36" s="16"/>
      <c r="L36" s="16"/>
    </row>
    <row r="37" spans="1:12" ht="15">
      <c r="A37" s="85" t="s">
        <v>228</v>
      </c>
      <c r="B37" s="86" t="s">
        <v>229</v>
      </c>
      <c r="C37" s="87" t="s">
        <v>203</v>
      </c>
      <c r="D37" s="80">
        <v>28540.6</v>
      </c>
      <c r="E37" s="16"/>
      <c r="F37" s="16"/>
      <c r="G37" s="16"/>
      <c r="H37" s="16"/>
      <c r="I37" s="16"/>
      <c r="J37" s="16"/>
      <c r="K37" s="16"/>
      <c r="L37" s="16"/>
    </row>
    <row r="38" spans="1:12" ht="15">
      <c r="A38" s="85" t="s">
        <v>230</v>
      </c>
      <c r="B38" s="86" t="s">
        <v>231</v>
      </c>
      <c r="C38" s="87" t="s">
        <v>203</v>
      </c>
      <c r="D38" s="80">
        <v>9822.81</v>
      </c>
      <c r="E38" s="16"/>
      <c r="F38" s="16"/>
      <c r="G38" s="16"/>
      <c r="H38" s="16"/>
      <c r="I38" s="16"/>
      <c r="J38" s="16"/>
      <c r="K38" s="16"/>
      <c r="L38" s="16"/>
    </row>
    <row r="39" spans="1:12" ht="15.75" thickBot="1">
      <c r="A39" s="85" t="s">
        <v>232</v>
      </c>
      <c r="B39" s="86" t="s">
        <v>233</v>
      </c>
      <c r="C39" s="87" t="s">
        <v>203</v>
      </c>
      <c r="D39" s="80" t="s">
        <v>214</v>
      </c>
      <c r="E39" s="16"/>
      <c r="F39" s="16"/>
      <c r="G39" s="16"/>
      <c r="H39" s="16"/>
      <c r="I39" s="16"/>
      <c r="J39" s="16"/>
      <c r="K39" s="16"/>
      <c r="L39" s="16"/>
    </row>
    <row r="40" spans="1:12" ht="15.75" thickBot="1">
      <c r="A40" s="64"/>
      <c r="B40" s="88" t="s">
        <v>13</v>
      </c>
      <c r="C40" s="89" t="s">
        <v>203</v>
      </c>
      <c r="D40" s="90">
        <v>38363.41</v>
      </c>
      <c r="E40" s="16"/>
      <c r="F40" s="16"/>
      <c r="G40" s="16"/>
      <c r="H40" s="16"/>
      <c r="I40" s="16"/>
      <c r="J40" s="16"/>
      <c r="K40" s="16"/>
      <c r="L40" s="16"/>
    </row>
    <row r="41" spans="1:12" ht="15">
      <c r="A41" s="85" t="s">
        <v>234</v>
      </c>
      <c r="B41" s="86" t="s">
        <v>167</v>
      </c>
      <c r="C41" s="87" t="s">
        <v>203</v>
      </c>
      <c r="D41" s="80">
        <v>98528.86</v>
      </c>
      <c r="E41" s="16"/>
      <c r="F41" s="16"/>
      <c r="G41" s="16"/>
      <c r="H41" s="16"/>
      <c r="I41" s="16"/>
      <c r="J41" s="16"/>
      <c r="K41" s="16"/>
      <c r="L41" s="16"/>
    </row>
    <row r="42" spans="1:12" ht="15.75" thickBot="1">
      <c r="A42" s="85" t="s">
        <v>235</v>
      </c>
      <c r="B42" s="86" t="s">
        <v>236</v>
      </c>
      <c r="C42" s="87" t="s">
        <v>203</v>
      </c>
      <c r="D42" s="80" t="s">
        <v>214</v>
      </c>
      <c r="E42" s="16"/>
      <c r="F42" s="16"/>
      <c r="G42" s="16"/>
      <c r="H42" s="16"/>
      <c r="I42" s="16"/>
      <c r="J42" s="16"/>
      <c r="K42" s="16"/>
      <c r="L42" s="16"/>
    </row>
    <row r="43" spans="1:12" ht="15.75" thickBot="1">
      <c r="A43" s="64" t="s">
        <v>237</v>
      </c>
      <c r="B43" s="66" t="s">
        <v>238</v>
      </c>
      <c r="C43" s="89" t="s">
        <v>203</v>
      </c>
      <c r="D43" s="90">
        <v>459609.23</v>
      </c>
      <c r="E43" s="16"/>
      <c r="F43" s="16"/>
      <c r="G43" s="16"/>
      <c r="H43" s="16"/>
      <c r="I43" s="16"/>
      <c r="J43" s="16"/>
      <c r="K43" s="16"/>
      <c r="L43" s="16"/>
    </row>
    <row r="44" spans="1:12" ht="15.75" thickBot="1">
      <c r="A44" s="85" t="s">
        <v>239</v>
      </c>
      <c r="B44" s="86" t="s">
        <v>382</v>
      </c>
      <c r="C44" s="87" t="s">
        <v>203</v>
      </c>
      <c r="D44" s="80"/>
      <c r="E44" s="16"/>
      <c r="F44" s="16"/>
      <c r="G44" s="16"/>
      <c r="H44" s="16"/>
      <c r="I44" s="16"/>
      <c r="J44" s="16"/>
      <c r="K44" s="16"/>
      <c r="L44" s="16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459609.23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4681.38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464290.61</v>
      </c>
    </row>
    <row r="48" spans="1:4" ht="15">
      <c r="A48" s="91"/>
      <c r="B48" s="92" t="s">
        <v>245</v>
      </c>
      <c r="C48" s="98"/>
      <c r="D48" s="93" t="s">
        <v>341</v>
      </c>
    </row>
    <row r="49" spans="1:4" ht="15">
      <c r="A49" s="91"/>
      <c r="B49" s="92" t="s">
        <v>246</v>
      </c>
      <c r="C49" s="98"/>
      <c r="D49" s="93" t="s">
        <v>342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46539.03999999998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8">
      <selection activeCell="E92" sqref="E92"/>
    </sheetView>
  </sheetViews>
  <sheetFormatPr defaultColWidth="9.140625" defaultRowHeight="15"/>
  <cols>
    <col min="1" max="1" width="7.140625" style="0" customWidth="1"/>
    <col min="2" max="2" width="54.57421875" style="0" customWidth="1"/>
    <col min="3" max="3" width="23.00390625" style="10" customWidth="1"/>
    <col min="4" max="4" width="15.7109375" style="16" customWidth="1"/>
    <col min="5" max="5" width="9.57421875" style="16" bestFit="1" customWidth="1"/>
    <col min="6" max="6" width="16.57421875" style="16" customWidth="1"/>
    <col min="7" max="7" width="9.140625" style="16" customWidth="1"/>
    <col min="8" max="8" width="17.00390625" style="16" customWidth="1"/>
    <col min="9" max="9" width="9.140625" style="16" customWidth="1"/>
  </cols>
  <sheetData>
    <row r="1" spans="1:3" ht="16.5" hidden="1" thickTop="1">
      <c r="A1" s="26"/>
      <c r="B1" s="26"/>
      <c r="C1" s="27"/>
    </row>
    <row r="2" spans="1:3" ht="15.75" hidden="1">
      <c r="A2" s="25"/>
      <c r="B2" s="25"/>
      <c r="C2" s="28"/>
    </row>
    <row r="3" spans="1:3" ht="15.75" hidden="1">
      <c r="A3" s="25"/>
      <c r="B3" s="25"/>
      <c r="C3" s="28"/>
    </row>
    <row r="4" spans="1:3" ht="15.75" hidden="1">
      <c r="A4" s="25"/>
      <c r="B4" s="25"/>
      <c r="C4" s="28"/>
    </row>
    <row r="5" spans="1:3" ht="15.75" hidden="1">
      <c r="A5" s="25"/>
      <c r="B5" s="25"/>
      <c r="C5" s="28"/>
    </row>
    <row r="6" spans="1:3" ht="15.75" hidden="1">
      <c r="A6" s="25"/>
      <c r="B6" s="25"/>
      <c r="C6" s="28"/>
    </row>
    <row r="7" spans="1:3" ht="15.75" hidden="1">
      <c r="A7" s="25"/>
      <c r="B7" s="25"/>
      <c r="C7" s="28"/>
    </row>
    <row r="8" spans="1:3" ht="15.75" hidden="1">
      <c r="A8" s="25"/>
      <c r="B8" s="25"/>
      <c r="C8" s="28"/>
    </row>
    <row r="9" spans="1:3" ht="15.75" hidden="1">
      <c r="A9" s="25"/>
      <c r="B9" s="25"/>
      <c r="C9" s="28"/>
    </row>
    <row r="10" spans="1:3" ht="15.75" hidden="1">
      <c r="A10" s="25"/>
      <c r="B10" s="25"/>
      <c r="C10" s="28"/>
    </row>
    <row r="11" spans="1:3" ht="15.75" hidden="1">
      <c r="A11" s="25"/>
      <c r="B11" s="25"/>
      <c r="C11" s="28"/>
    </row>
    <row r="12" spans="1:3" ht="32.25" customHeight="1">
      <c r="A12" s="128" t="s">
        <v>189</v>
      </c>
      <c r="B12" s="128"/>
      <c r="C12" s="128"/>
    </row>
    <row r="13" spans="1:3" ht="15.75">
      <c r="A13" s="129"/>
      <c r="B13" s="129"/>
      <c r="C13" s="129"/>
    </row>
    <row r="14" spans="1:3" ht="15.75">
      <c r="A14" s="57"/>
      <c r="B14" s="57"/>
      <c r="C14" s="58" t="s">
        <v>190</v>
      </c>
    </row>
    <row r="15" spans="1:3" ht="15.75">
      <c r="A15" s="57"/>
      <c r="B15" s="57" t="s">
        <v>191</v>
      </c>
      <c r="C15" s="58"/>
    </row>
    <row r="16" spans="1:3" ht="15.75">
      <c r="A16" s="25"/>
      <c r="B16" s="25"/>
      <c r="C16" s="28"/>
    </row>
    <row r="17" spans="1:3" ht="15.75">
      <c r="A17" s="130" t="s">
        <v>0</v>
      </c>
      <c r="B17" s="130"/>
      <c r="C17" s="131"/>
    </row>
    <row r="18" spans="1:3" ht="15.75">
      <c r="A18" s="30">
        <v>1</v>
      </c>
      <c r="B18" s="30" t="s">
        <v>1</v>
      </c>
      <c r="C18" s="31"/>
    </row>
    <row r="19" spans="1:3" ht="15.75">
      <c r="A19" s="30">
        <v>2</v>
      </c>
      <c r="B19" s="30" t="s">
        <v>2</v>
      </c>
      <c r="C19" s="31">
        <f>'[3]Лист1'!$AB$43</f>
        <v>16115919.439999994</v>
      </c>
    </row>
    <row r="20" spans="1:3" ht="15">
      <c r="A20" s="32">
        <v>3</v>
      </c>
      <c r="B20" s="32" t="s">
        <v>3</v>
      </c>
      <c r="C20" s="33">
        <f>'[3]Лист1'!$AC$43</f>
        <v>15762325.129999999</v>
      </c>
    </row>
    <row r="21" spans="1:3" ht="15">
      <c r="A21" s="34">
        <v>4</v>
      </c>
      <c r="B21" s="34" t="s">
        <v>4</v>
      </c>
      <c r="C21" s="35">
        <v>468286.2</v>
      </c>
    </row>
    <row r="22" spans="1:3" ht="15">
      <c r="A22" s="32">
        <v>5</v>
      </c>
      <c r="B22" s="32" t="s">
        <v>5</v>
      </c>
      <c r="C22" s="33">
        <v>468286.2</v>
      </c>
    </row>
    <row r="23" spans="1:3" ht="15">
      <c r="A23" s="32">
        <v>6</v>
      </c>
      <c r="B23" s="32" t="s">
        <v>6</v>
      </c>
      <c r="C23" s="33">
        <v>15908</v>
      </c>
    </row>
    <row r="24" spans="1:3" ht="15">
      <c r="A24" s="132" t="s">
        <v>13</v>
      </c>
      <c r="B24" s="133"/>
      <c r="C24" s="33">
        <f>SUM(C20,C22,C23)</f>
        <v>16246519.329999998</v>
      </c>
    </row>
    <row r="25" spans="1:3" ht="15">
      <c r="A25" s="32">
        <v>7</v>
      </c>
      <c r="B25" s="36" t="s">
        <v>174</v>
      </c>
      <c r="C25" s="37">
        <v>1060433.6</v>
      </c>
    </row>
    <row r="26" spans="1:3" ht="15">
      <c r="A26" s="32">
        <v>8</v>
      </c>
      <c r="B26" s="36" t="s">
        <v>175</v>
      </c>
      <c r="C26" s="37">
        <v>266474.47</v>
      </c>
    </row>
    <row r="27" spans="1:3" ht="15">
      <c r="A27" s="32">
        <v>9</v>
      </c>
      <c r="B27" s="36" t="s">
        <v>176</v>
      </c>
      <c r="C27" s="37">
        <v>519338.08</v>
      </c>
    </row>
    <row r="28" spans="1:3" ht="15">
      <c r="A28" s="32"/>
      <c r="B28" s="36" t="s">
        <v>13</v>
      </c>
      <c r="C28" s="33">
        <f>SUM(C25:C27)</f>
        <v>1846246.1500000001</v>
      </c>
    </row>
    <row r="29" spans="1:3" ht="15">
      <c r="A29" s="38"/>
      <c r="B29" s="39" t="s">
        <v>177</v>
      </c>
      <c r="C29" s="56">
        <f>SUM(C24+C28)</f>
        <v>18092765.479999997</v>
      </c>
    </row>
    <row r="30" spans="1:3" ht="15">
      <c r="A30" s="124" t="s">
        <v>173</v>
      </c>
      <c r="B30" s="124"/>
      <c r="C30" s="125"/>
    </row>
    <row r="31" spans="1:3" ht="15">
      <c r="A31" s="34" t="s">
        <v>7</v>
      </c>
      <c r="B31" s="41" t="s">
        <v>8</v>
      </c>
      <c r="C31" s="42" t="s">
        <v>9</v>
      </c>
    </row>
    <row r="32" spans="1:3" ht="30">
      <c r="A32" s="43" t="s">
        <v>10</v>
      </c>
      <c r="B32" s="43" t="s">
        <v>11</v>
      </c>
      <c r="C32" s="44"/>
    </row>
    <row r="33" spans="1:3" ht="15">
      <c r="A33" s="45" t="s">
        <v>32</v>
      </c>
      <c r="B33" s="46" t="s">
        <v>12</v>
      </c>
      <c r="C33" s="33" t="e">
        <f>C34+C35</f>
        <v>#REF!</v>
      </c>
    </row>
    <row r="34" spans="1:9" ht="15">
      <c r="A34" s="32"/>
      <c r="B34" s="46" t="s">
        <v>151</v>
      </c>
      <c r="C34" s="47" t="e">
        <f>D34+E34</f>
        <v>#REF!</v>
      </c>
      <c r="D34" s="29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</f>
        <v>#REF!</v>
      </c>
      <c r="E34" s="17" t="e">
        <f>'Магистральная ул.д.17'!#REF!+'Магистральная ул.д.13'!#REF!+'Новикова-Прибоя ул.д.24 корп.1'!#REF!+'Новикова -Прибоя ул.д.24 корп.2'!#REF!</f>
        <v>#REF!</v>
      </c>
      <c r="G34" s="16">
        <f>1795264.01</f>
        <v>1795264.01</v>
      </c>
      <c r="I34" s="17" t="e">
        <f>C34-G34</f>
        <v>#REF!</v>
      </c>
    </row>
    <row r="35" spans="1:3" ht="15">
      <c r="A35" s="32"/>
      <c r="B35" s="46" t="s">
        <v>164</v>
      </c>
      <c r="C35" s="37" t="e">
        <f>'Магистральная ул.д.13.корп.3'!#REF!+'Октябрьская ул.д.37 корп.1'!#REF!+'Октябрьская ул.д.37 корп.2'!#REF!+'Октябрьская ул.д.56'!#REF!+'Магистральная ул.д.16'!#REF!+'Магистральная ул.д.8 корп.1'!#REF!+'Октябрьская ул.д.58'!#REF!</f>
        <v>#REF!</v>
      </c>
    </row>
    <row r="36" spans="1:3" ht="15">
      <c r="A36" s="45" t="s">
        <v>33</v>
      </c>
      <c r="B36" s="46" t="s">
        <v>147</v>
      </c>
      <c r="C36" s="37">
        <v>530883.63</v>
      </c>
    </row>
    <row r="37" spans="1:5" ht="15">
      <c r="A37" s="45" t="s">
        <v>34</v>
      </c>
      <c r="B37" s="46" t="s">
        <v>152</v>
      </c>
      <c r="C37" s="37" t="e">
        <f>D37+E37</f>
        <v>#REF!</v>
      </c>
      <c r="D37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</f>
        <v>#REF!</v>
      </c>
      <c r="E37" s="17" t="e">
        <f>'Магистральная ул.д.17'!#REF!+'Магистральная ул.д.13'!#REF!+'Новикова-Прибоя ул.д.24 корп.1'!#REF!+'Новикова -Прибоя ул.д.24 корп.2'!#REF!</f>
        <v>#REF!</v>
      </c>
    </row>
    <row r="38" spans="1:5" ht="15">
      <c r="A38" s="45" t="s">
        <v>35</v>
      </c>
      <c r="B38" s="46" t="s">
        <v>157</v>
      </c>
      <c r="C38" s="37" t="e">
        <f>D38+E38</f>
        <v>#REF!</v>
      </c>
      <c r="D38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38" s="17" t="e">
        <f>'Магистральная ул.д.13'!#REF!+'Новикова-Прибоя ул.д.24 корп.1'!#REF!+'Новикова -Прибоя ул.д.24 корп.2'!#REF!</f>
        <v>#REF!</v>
      </c>
    </row>
    <row r="39" spans="1:5" ht="15">
      <c r="A39" s="45" t="s">
        <v>36</v>
      </c>
      <c r="B39" s="46" t="s">
        <v>153</v>
      </c>
      <c r="C39" s="37" t="e">
        <f>D39+E39</f>
        <v>#REF!</v>
      </c>
      <c r="D39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39" s="17" t="e">
        <f>'Магистральная ул.д.13'!#REF!+'Новикова-Прибоя ул.д.24 корп.1'!#REF!+'Новикова -Прибоя ул.д.24 корп.2'!#REF!</f>
        <v>#REF!</v>
      </c>
    </row>
    <row r="40" spans="1:8" ht="30">
      <c r="A40" s="45" t="s">
        <v>37</v>
      </c>
      <c r="B40" s="46" t="s">
        <v>163</v>
      </c>
      <c r="C40" s="37" t="e">
        <f>D40+E40</f>
        <v>#REF!</v>
      </c>
      <c r="D40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0" s="17" t="e">
        <f>'Магистральная ул.д.13'!#REF!+'Новикова-Прибоя ул.д.24 корп.1'!#REF!+'Новикова -Прибоя ул.д.24 корп.2'!#REF!</f>
        <v>#REF!</v>
      </c>
      <c r="H40" s="17"/>
    </row>
    <row r="41" spans="1:5" ht="15">
      <c r="A41" s="45" t="s">
        <v>162</v>
      </c>
      <c r="B41" s="46" t="s">
        <v>59</v>
      </c>
      <c r="C41" s="37" t="e">
        <f>'Магистральная ул.д.8 корп.1'!#REF!+'Магистральная ул.д.13.корп.3'!#REF!+'Магистральная ул.д.16'!#REF!+'Октябрьская ул.д.37 корп.1'!#REF!+'Октябрьская ул.д.37 корп.2'!#REF!+'Октябрьская ул.д.56'!#REF!+'Октябрьская ул.д.58'!#REF!</f>
        <v>#REF!</v>
      </c>
      <c r="D41" s="17"/>
      <c r="E41" s="17"/>
    </row>
    <row r="42" spans="1:3" ht="15">
      <c r="A42" s="32"/>
      <c r="B42" s="32" t="s">
        <v>13</v>
      </c>
      <c r="C42" s="33" t="e">
        <f>SUM(C34:C41)</f>
        <v>#REF!</v>
      </c>
    </row>
    <row r="43" spans="1:3" ht="15">
      <c r="A43" s="43" t="s">
        <v>14</v>
      </c>
      <c r="B43" s="43" t="s">
        <v>15</v>
      </c>
      <c r="C43" s="44"/>
    </row>
    <row r="44" spans="1:5" ht="15">
      <c r="A44" s="45" t="s">
        <v>38</v>
      </c>
      <c r="B44" s="32" t="s">
        <v>150</v>
      </c>
      <c r="C44" s="48" t="e">
        <f>D44+E44-61851.67</f>
        <v>#REF!</v>
      </c>
      <c r="D44" s="29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4" s="17" t="e">
        <f>'Магистральная ул.д.13'!#REF!+'Новикова-Прибоя ул.д.24 корп.1'!#REF!+'Новикова -Прибоя ул.д.24 корп.2'!#REF!</f>
        <v>#REF!</v>
      </c>
    </row>
    <row r="45" spans="1:5" ht="15">
      <c r="A45" s="45" t="s">
        <v>39</v>
      </c>
      <c r="B45" s="32" t="s">
        <v>165</v>
      </c>
      <c r="C45" s="37" t="e">
        <f>D45+E45-18918.54</f>
        <v>#REF!</v>
      </c>
      <c r="D45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5" s="17" t="e">
        <f>'Магистральная ул.д.13'!#REF!+'Новикова-Прибоя ул.д.24 корп.1'!#REF!+'Новикова -Прибоя ул.д.24 корп.2'!#REF!</f>
        <v>#REF!</v>
      </c>
    </row>
    <row r="46" spans="1:3" ht="15">
      <c r="A46" s="45" t="s">
        <v>40</v>
      </c>
      <c r="B46" s="32" t="s">
        <v>16</v>
      </c>
      <c r="C46" s="37"/>
    </row>
    <row r="47" spans="1:3" ht="15">
      <c r="A47" s="45" t="s">
        <v>41</v>
      </c>
      <c r="B47" s="32" t="s">
        <v>17</v>
      </c>
      <c r="C47" s="37">
        <f>'[2]Лист1'!$R$42</f>
        <v>1327545.62</v>
      </c>
    </row>
    <row r="48" spans="1:3" ht="15">
      <c r="A48" s="45" t="s">
        <v>42</v>
      </c>
      <c r="B48" s="32" t="s">
        <v>62</v>
      </c>
      <c r="C48" s="37" t="e">
        <f>'1-й Индустриальный пер. д.12'!#REF!+'Бронная ул. д.14'!#REF!+'Магистральная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ул.д.38'!#REF!+'Октябрьская ул.д.39'!#REF!+'Октябрьская ул.д.40 корп.17'!#REF!+'Энгельса ул.д.35 корп.7'!#REF!+'Энгельса ул.д.43'!#REF!+'Энгельса ул.д.47'!#REF!+'Энгельса ул.д.51'!#REF!+'Октябрьская ул.д.60'!#REF!+'Магистральная ул.д.17'!#REF!</f>
        <v>#REF!</v>
      </c>
    </row>
    <row r="49" spans="1:5" ht="15">
      <c r="A49" s="45" t="s">
        <v>43</v>
      </c>
      <c r="B49" s="32" t="s">
        <v>148</v>
      </c>
      <c r="C49" s="37" t="e">
        <f>D49+E49-6105.21</f>
        <v>#REF!</v>
      </c>
      <c r="D49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9" s="17" t="e">
        <f>'Магистральная ул.д.13'!#REF!+'Новикова-Прибоя ул.д.24 корп.1'!#REF!+'Новикова -Прибоя ул.д.24 корп.2'!#REF!</f>
        <v>#REF!</v>
      </c>
    </row>
    <row r="50" spans="1:3" ht="15">
      <c r="A50" s="45" t="s">
        <v>44</v>
      </c>
      <c r="B50" s="32" t="s">
        <v>63</v>
      </c>
      <c r="C50" s="37" t="e">
        <f>'1-й Индустриальный пер. д.12'!#REF!+'1-й Индустриальный пер. д.12'!#REF!+'Культуры ул.д.1 корп.14'!#REF!+'Культуры ул.д.1 корп.14'!#REF!+'Культуры ул.д.5'!#REF!+'Культуры ул.д.5'!#REF!+'Культуры ул.д.7'!#REF!+'Культуры ул.д.7'!#REF!+'Культуры ул.д.9 корп.15'!#REF!+'Культуры ул.д.9 корп.15'!#REF!+'Культуры ул.д.10.корп.11'!#REF!+'Культуры ул.д.10.корп.11'!#REF!+'Октябрьская ул.д.31 корп.1'!#REF!+'Октябрьская ул.д.31 корп.1'!#REF!+'Октябрьская ул.д.32 корп.16'!#REF!+'Октябрьская ул.д.32 корп.16'!#REF!+'Октябрьская ул.д.34'!#REF!+'Октябрьская ул.д.34'!#REF!+'Октябрьская ул.д.38'!#REF!+'Октябрьская ул.д.38'!#REF!+'Октябрьская ул.д.39'!#REF!+'Октябрьская ул.д.39'!#REF!+'Октябрьская ул.д.40 корп.17'!#REF!+'Октябрьская ул.д.40 корп.17'!#REF!+'Октябрьская ул.д.49 корп.1'!#REF!+'Октябрьская ул.д.49 корп.1'!#REF!+'Октябрьская ул.д.56'!#REF!+'Октябрьская ул.д.56'!#REF!+'Энгельса ул.д.31'!#REF!+'Энгельса ул.д.31'!#REF!+'Октябрьская ул.д.60'!#REF!+'Октябрьская ул.д.60'!#REF!</f>
        <v>#REF!</v>
      </c>
    </row>
    <row r="51" spans="1:3" ht="15">
      <c r="A51" s="45" t="s">
        <v>45</v>
      </c>
      <c r="B51" s="32" t="s">
        <v>66</v>
      </c>
      <c r="C51" s="37" t="e">
        <f>'Октябрьская ул.д.37 корп.2'!#REF!+'Октябрьская ул.д.56'!#REF!+'Энгельса ул.д.31'!#REF!+'Октябрьская ул.д.58'!#REF!+'Октябрьская ул.д.60'!#REF!+'Магистральная ул.д.15'!#REF!+'Магистральная ул.д.17'!#REF!+'Новикова-Прибоя ул.д.24 корп.1'!#REF!+'Новикова -Прибоя ул.д.24 корп.2'!#REF!</f>
        <v>#REF!</v>
      </c>
    </row>
    <row r="52" spans="1:3" ht="15">
      <c r="A52" s="32"/>
      <c r="B52" s="32" t="s">
        <v>13</v>
      </c>
      <c r="C52" s="33" t="e">
        <f>SUM(C44:C51)</f>
        <v>#REF!</v>
      </c>
    </row>
    <row r="53" spans="1:3" ht="15">
      <c r="A53" s="43" t="s">
        <v>18</v>
      </c>
      <c r="B53" s="43" t="s">
        <v>19</v>
      </c>
      <c r="C53" s="44"/>
    </row>
    <row r="54" spans="1:3" ht="15">
      <c r="A54" s="45" t="s">
        <v>67</v>
      </c>
      <c r="B54" s="32" t="s">
        <v>154</v>
      </c>
      <c r="C54" s="33" t="e">
        <f>'Магистральная ул.д.13.корп.3'!#REF!+'Магистральная ул. д.19'!#REF!+'Октябрьская ул.д.37 корп.2'!#REF!+'Октябрьская ул.д.37"а"'!#REF!+'Октябрьская ул.д.37 корп.1'!#REF!+'Магистральная ул.д.15'!#REF!+'Магистральная ул.д.17'!#REF!+'Магистральная ул.д.13'!#REF!</f>
        <v>#REF!</v>
      </c>
    </row>
    <row r="55" spans="1:3" ht="15">
      <c r="A55" s="45" t="s">
        <v>68</v>
      </c>
      <c r="B55" s="32" t="s">
        <v>144</v>
      </c>
      <c r="C55" s="37" t="e">
        <f>'Магистральная ул.д.13.корп.3'!#REF!+'Магистральная ул. д.19'!#REF!+'Октябрьская ул.д.37"а"'!#REF!+'Октябрьская ул.д.37 корп.1'!#REF!+'Октябрьская ул.д.37 корп.2'!#REF!+'Магистральная ул.д.15'!#REF!+'Магистральная ул.д.17'!#REF!+'Магистральная ул.д.13'!#REF!</f>
        <v>#REF!</v>
      </c>
    </row>
    <row r="56" spans="1:3" ht="15">
      <c r="A56" s="45" t="s">
        <v>69</v>
      </c>
      <c r="B56" s="32" t="s">
        <v>171</v>
      </c>
      <c r="C56" s="37" t="e">
        <f>'Магистральная ул.д.13.корп.3'!#REF!+'Магистральная ул. д.19'!#REF!+'Октябрьская ул.д.37"а"'!#REF!+'Октябрьская ул.д.37 корп.1'!#REF!+'Октябрьская ул.д.37 корп.2'!#REF!+'Магистральная ул.д.15'!#REF!+'Магистральная ул.д.17'!#REF!+'Магистральная ул.д.13'!#REF!</f>
        <v>#REF!</v>
      </c>
    </row>
    <row r="57" spans="1:3" ht="15">
      <c r="A57" s="45" t="s">
        <v>70</v>
      </c>
      <c r="B57" s="32" t="s">
        <v>155</v>
      </c>
      <c r="C57" s="37">
        <v>63</v>
      </c>
    </row>
    <row r="58" spans="1:3" ht="15">
      <c r="A58" s="45" t="s">
        <v>181</v>
      </c>
      <c r="B58" s="32" t="s">
        <v>182</v>
      </c>
      <c r="C58" s="37">
        <v>500</v>
      </c>
    </row>
    <row r="59" spans="1:3" ht="15">
      <c r="A59" s="32"/>
      <c r="B59" s="32" t="s">
        <v>71</v>
      </c>
      <c r="C59" s="33" t="e">
        <f>SUM(C54:C58)</f>
        <v>#REF!</v>
      </c>
    </row>
    <row r="60" spans="1:3" ht="15">
      <c r="A60" s="43" t="s">
        <v>20</v>
      </c>
      <c r="B60" s="43" t="s">
        <v>21</v>
      </c>
      <c r="C60" s="44"/>
    </row>
    <row r="61" spans="1:3" ht="15">
      <c r="A61" s="45" t="s">
        <v>46</v>
      </c>
      <c r="B61" s="32" t="s">
        <v>65</v>
      </c>
      <c r="C61" s="33" t="e">
        <f>SUM(C62:C65)</f>
        <v>#REF!</v>
      </c>
    </row>
    <row r="62" spans="1:5" ht="15">
      <c r="A62" s="45"/>
      <c r="B62" s="32" t="s">
        <v>64</v>
      </c>
      <c r="C62" s="37" t="e">
        <f>D62+E62</f>
        <v>#REF!</v>
      </c>
      <c r="D62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2" s="17" t="e">
        <f>'Магистральная ул.д.13'!#REF!+'Новикова-Прибоя ул.д.24 корп.1'!#REF!+'Новикова -Прибоя ул.д.24 корп.2'!#REF!</f>
        <v>#REF!</v>
      </c>
    </row>
    <row r="63" spans="1:5" ht="15">
      <c r="A63" s="36"/>
      <c r="B63" s="32" t="s">
        <v>159</v>
      </c>
      <c r="C63" s="37" t="e">
        <f>D63+E63</f>
        <v>#REF!</v>
      </c>
      <c r="D63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3" s="17" t="e">
        <f>'Магистральная ул.д.13'!#REF!+'Новикова-Прибоя ул.д.24 корп.1'!#REF!+'Новикова -Прибоя ул.д.24 корп.2'!#REF!</f>
        <v>#REF!</v>
      </c>
    </row>
    <row r="64" spans="1:5" ht="15">
      <c r="A64" s="45"/>
      <c r="B64" s="32" t="s">
        <v>160</v>
      </c>
      <c r="C64" s="37" t="e">
        <f>D64+E64</f>
        <v>#REF!</v>
      </c>
      <c r="D64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4" s="17" t="e">
        <f>'Магистральная ул.д.13'!#REF!+'Новикова-Прибоя ул.д.24 корп.1'!#REF!+'Новикова -Прибоя ул.д.24 корп.2'!#REF!</f>
        <v>#REF!</v>
      </c>
    </row>
    <row r="65" spans="1:5" ht="15">
      <c r="A65" s="45"/>
      <c r="B65" s="32" t="s">
        <v>161</v>
      </c>
      <c r="C65" s="37" t="e">
        <f>D65+E65</f>
        <v>#REF!</v>
      </c>
      <c r="D65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5" s="17" t="e">
        <f>'Магистральная ул.д.13'!#REF!+'Новикова-Прибоя ул.д.24 корп.1'!#REF!+'Новикова -Прибоя ул.д.24 корп.2'!#REF!</f>
        <v>#REF!</v>
      </c>
    </row>
    <row r="66" spans="1:3" ht="15">
      <c r="A66" s="45" t="s">
        <v>47</v>
      </c>
      <c r="B66" s="32" t="s">
        <v>147</v>
      </c>
      <c r="C66" s="37">
        <v>577320.71</v>
      </c>
    </row>
    <row r="67" spans="1:3" ht="15">
      <c r="A67" s="45" t="s">
        <v>48</v>
      </c>
      <c r="B67" s="32" t="s">
        <v>58</v>
      </c>
      <c r="C67" s="37">
        <f>'[1]Лист1'!$P$43</f>
        <v>384876.44000000006</v>
      </c>
    </row>
    <row r="68" spans="1:5" ht="15">
      <c r="A68" s="45" t="s">
        <v>22</v>
      </c>
      <c r="B68" s="32" t="s">
        <v>169</v>
      </c>
      <c r="C68" s="37" t="e">
        <f>D68+E68-174.87</f>
        <v>#REF!</v>
      </c>
      <c r="D68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8" s="17" t="e">
        <f>'Магистральная ул.д.13'!#REF!+'Новикова-Прибоя ул.д.24 корп.1'!#REF!+'Новикова -Прибоя ул.д.24 корп.2'!#REF!</f>
        <v>#REF!</v>
      </c>
    </row>
    <row r="69" spans="1:3" ht="15">
      <c r="A69" s="32" t="s">
        <v>49</v>
      </c>
      <c r="B69" s="32" t="s">
        <v>172</v>
      </c>
      <c r="C69" s="37" t="e">
        <f>'1-й Индустриальный пер. д.12'!#REF!+'Бронная ул. д.13 корп.1'!#REF!+'Народный бульвар.д.4'!#REF!+'Магистральная ул.д.13.корп.3'!#REF!+'Магистральная ул. д.19'!#REF!+'Октябрьская ул.д.37 корп.1'!#REF!+'Октябрьская ул.д.37 корп.2'!#REF!+'Октябрьская ул.д.52'!#REF!+'Энгельса ул.д.35 корп.7'!#REF!+'Магистральная ул.д.15'!#REF!+'Магистральная ул.д.17'!#REF!</f>
        <v>#REF!</v>
      </c>
    </row>
    <row r="70" spans="1:5" ht="30">
      <c r="A70" s="59" t="s">
        <v>50</v>
      </c>
      <c r="B70" s="32" t="s">
        <v>170</v>
      </c>
      <c r="C70" s="37" t="e">
        <f>D70+E70</f>
        <v>#REF!</v>
      </c>
      <c r="D70" s="17" t="e">
        <f>'1-й Индустриальный пер. д.12'!#REF!+'Бронная ул. д.13 корп.1'!#REF!+'Бронная ул. д.13 корп.1'!#REF!+'Бронная ул. д.14'!#REF!+'Бронная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</f>
        <v>#REF!</v>
      </c>
      <c r="E70" s="17" t="e">
        <f>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ул.д.17'!#REF!+'Магистральная ул.д.13'!#REF!+'Новикова-Прибоя ул.д.24 корп.1'!#REF!+'Новикова -Прибоя ул.д.24 корп.2'!#REF!</f>
        <v>#REF!</v>
      </c>
    </row>
    <row r="71" spans="1:3" ht="15">
      <c r="A71" s="32"/>
      <c r="B71" s="32" t="s">
        <v>13</v>
      </c>
      <c r="C71" s="33" t="e">
        <f>SUM(C62:C70)</f>
        <v>#REF!</v>
      </c>
    </row>
    <row r="72" spans="1:3" ht="15">
      <c r="A72" s="43" t="s">
        <v>23</v>
      </c>
      <c r="B72" s="43" t="s">
        <v>24</v>
      </c>
      <c r="C72" s="44"/>
    </row>
    <row r="73" spans="1:3" ht="15">
      <c r="A73" s="45" t="s">
        <v>51</v>
      </c>
      <c r="B73" s="32" t="s">
        <v>25</v>
      </c>
      <c r="C73" s="33"/>
    </row>
    <row r="74" spans="1:3" ht="15">
      <c r="A74" s="45" t="s">
        <v>52</v>
      </c>
      <c r="B74" s="32" t="s">
        <v>26</v>
      </c>
      <c r="C74" s="37"/>
    </row>
    <row r="75" spans="1:3" ht="15">
      <c r="A75" s="45" t="s">
        <v>53</v>
      </c>
      <c r="B75" s="32" t="s">
        <v>27</v>
      </c>
      <c r="C75" s="37"/>
    </row>
    <row r="76" spans="1:5" ht="15">
      <c r="A76" s="45" t="s">
        <v>54</v>
      </c>
      <c r="B76" s="32" t="s">
        <v>158</v>
      </c>
      <c r="C76" s="37" t="e">
        <f>D76+E76</f>
        <v>#REF!</v>
      </c>
      <c r="D76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76" s="17" t="e">
        <f>'Магистральная ул.д.13'!#REF!+'Новикова-Прибоя ул.д.24 корп.1'!#REF!+'Новикова -Прибоя ул.д.24 корп.2'!#REF!</f>
        <v>#REF!</v>
      </c>
    </row>
    <row r="77" spans="1:3" ht="15">
      <c r="A77" s="45" t="s">
        <v>55</v>
      </c>
      <c r="B77" s="32" t="s">
        <v>147</v>
      </c>
      <c r="C77" s="37">
        <v>176445.21</v>
      </c>
    </row>
    <row r="78" spans="1:5" ht="30">
      <c r="A78" s="45" t="s">
        <v>56</v>
      </c>
      <c r="B78" s="32" t="s">
        <v>131</v>
      </c>
      <c r="C78" s="37" t="e">
        <f>D78+E78</f>
        <v>#REF!</v>
      </c>
      <c r="D78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78" s="17" t="e">
        <f>'Магистральная ул.д.13'!#REF!+'Новикова-Прибоя ул.д.24 корп.1'!#REF!+'Новикова -Прибоя ул.д.24 корп.2'!#REF!</f>
        <v>#REF!</v>
      </c>
    </row>
    <row r="79" spans="1:5" ht="15">
      <c r="A79" s="45" t="s">
        <v>57</v>
      </c>
      <c r="B79" s="32" t="s">
        <v>166</v>
      </c>
      <c r="C79" s="37" t="e">
        <f>D79+E79</f>
        <v>#REF!</v>
      </c>
      <c r="D79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79" s="17" t="e">
        <f>'Магистральная ул.д.13'!#REF!+'Новикова-Прибоя ул.д.24 корп.1'!#REF!+'Новикова -Прибоя ул.д.24 корп.2'!#REF!</f>
        <v>#REF!</v>
      </c>
    </row>
    <row r="80" spans="1:3" ht="15">
      <c r="A80" s="32"/>
      <c r="B80" s="32" t="s">
        <v>13</v>
      </c>
      <c r="C80" s="33" t="e">
        <f>SUM(C73:C79)</f>
        <v>#REF!</v>
      </c>
    </row>
    <row r="81" spans="1:7" ht="15">
      <c r="A81" s="38" t="s">
        <v>28</v>
      </c>
      <c r="B81" s="38" t="s">
        <v>167</v>
      </c>
      <c r="C81" s="40" t="e">
        <f>D81+E81</f>
        <v>#REF!</v>
      </c>
      <c r="D81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1" s="17" t="e">
        <f>'Магистральная ул.д.13'!#REF!+'Новикова-Прибоя ул.д.24 корп.1'!#REF!+'Новикова -Прибоя ул.д.24 корп.2'!#REF!</f>
        <v>#REF!</v>
      </c>
      <c r="F81" s="17"/>
      <c r="G81" s="16" t="s">
        <v>183</v>
      </c>
    </row>
    <row r="82" spans="1:8" ht="15">
      <c r="A82" s="49"/>
      <c r="B82" s="32" t="s">
        <v>130</v>
      </c>
      <c r="C82" s="48" t="e">
        <f>D82+E82</f>
        <v>#REF!</v>
      </c>
      <c r="D82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2" s="17" t="e">
        <f>'Магистральная ул.д.13'!#REF!+'Новикова-Прибоя ул.д.24 корп.1'!#REF!+'Новикова -Прибоя ул.д.24 корп.2'!#REF!</f>
        <v>#REF!</v>
      </c>
      <c r="H82" s="17"/>
    </row>
    <row r="83" spans="1:3" ht="15">
      <c r="A83" s="32"/>
      <c r="B83" s="32" t="s">
        <v>60</v>
      </c>
      <c r="C83" s="37" t="e">
        <f>SUM(C42,C52,C71,C80,C81,C59)</f>
        <v>#REF!</v>
      </c>
    </row>
    <row r="84" spans="1:6" ht="30">
      <c r="A84" s="38" t="s">
        <v>29</v>
      </c>
      <c r="B84" s="38" t="s">
        <v>186</v>
      </c>
      <c r="C84" s="50">
        <v>497000</v>
      </c>
      <c r="D84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4" s="17" t="e">
        <f>'Магистральная ул.д.13'!#REF!+'Новикова-Прибоя ул.д.24 корп.1'!#REF!+'Новикова -Прибоя ул.д.24 корп.2'!#REF!</f>
        <v>#REF!</v>
      </c>
      <c r="F84" s="17" t="e">
        <f>D84+E84</f>
        <v>#REF!</v>
      </c>
    </row>
    <row r="85" spans="1:5" ht="15">
      <c r="A85" s="38"/>
      <c r="B85" s="38"/>
      <c r="C85" s="50"/>
      <c r="D85" s="17"/>
      <c r="E85" s="17"/>
    </row>
    <row r="86" spans="1:6" ht="15">
      <c r="A86" s="38" t="s">
        <v>30</v>
      </c>
      <c r="B86" s="38" t="s">
        <v>145</v>
      </c>
      <c r="C86" s="51" t="e">
        <f>F86/2</f>
        <v>#REF!</v>
      </c>
      <c r="D86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6" s="17" t="e">
        <f>'Магистральная ул.д.13'!#REF!+'Новикова-Прибоя ул.д.24 корп.1'!#REF!+'Новикова -Прибоя ул.д.24 корп.2'!#REF!</f>
        <v>#REF!</v>
      </c>
      <c r="F86" s="60" t="e">
        <f>D86+E86</f>
        <v>#REF!</v>
      </c>
    </row>
    <row r="87" spans="1:3" ht="15">
      <c r="A87" s="32"/>
      <c r="B87" s="32" t="s">
        <v>61</v>
      </c>
      <c r="C87" s="33" t="e">
        <f>SUM(C83,C84,C86)</f>
        <v>#REF!</v>
      </c>
    </row>
    <row r="88" spans="1:3" ht="15">
      <c r="A88" s="126" t="s">
        <v>180</v>
      </c>
      <c r="B88" s="126"/>
      <c r="C88" s="127"/>
    </row>
    <row r="89" spans="1:3" ht="15">
      <c r="A89" s="32"/>
      <c r="B89" s="32" t="s">
        <v>178</v>
      </c>
      <c r="C89" s="33">
        <v>1076807.99</v>
      </c>
    </row>
    <row r="90" spans="1:3" ht="15">
      <c r="A90" s="32"/>
      <c r="B90" s="32" t="s">
        <v>179</v>
      </c>
      <c r="C90" s="37">
        <v>583462.09</v>
      </c>
    </row>
    <row r="91" spans="1:3" ht="15">
      <c r="A91" s="32"/>
      <c r="B91" s="32" t="s">
        <v>13</v>
      </c>
      <c r="C91" s="33">
        <f>SUM(C89:C90)</f>
        <v>1660270.08</v>
      </c>
    </row>
    <row r="92" spans="1:3" ht="15">
      <c r="A92" s="38" t="s">
        <v>31</v>
      </c>
      <c r="B92" s="38" t="s">
        <v>185</v>
      </c>
      <c r="C92" s="56" t="e">
        <f>C87+C91</f>
        <v>#REF!</v>
      </c>
    </row>
    <row r="93" spans="1:3" ht="15">
      <c r="A93" s="38" t="s">
        <v>77</v>
      </c>
      <c r="B93" s="38" t="s">
        <v>187</v>
      </c>
      <c r="C93" s="40" t="e">
        <f>C29-C87-C91</f>
        <v>#REF!</v>
      </c>
    </row>
    <row r="94" spans="1:3" ht="44.25" customHeight="1">
      <c r="A94" s="53" t="s">
        <v>78</v>
      </c>
      <c r="B94" s="54" t="s">
        <v>188</v>
      </c>
      <c r="C94" s="55" t="e">
        <f>D84+E84-C84+C93</f>
        <v>#REF!</v>
      </c>
    </row>
    <row r="95" ht="15">
      <c r="C95" s="52"/>
    </row>
    <row r="98" spans="2:3" ht="15">
      <c r="B98" t="s">
        <v>149</v>
      </c>
      <c r="C98" s="10" t="s">
        <v>184</v>
      </c>
    </row>
  </sheetData>
  <sheetProtection/>
  <mergeCells count="6">
    <mergeCell ref="A30:C30"/>
    <mergeCell ref="A88:C88"/>
    <mergeCell ref="A12:C12"/>
    <mergeCell ref="A13:C13"/>
    <mergeCell ref="A17:C17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57421875" style="19" customWidth="1"/>
    <col min="2" max="2" width="73.7109375" style="18" customWidth="1"/>
    <col min="3" max="3" width="15.00390625" style="14" customWidth="1"/>
    <col min="4" max="4" width="29.57421875" style="0" customWidth="1"/>
    <col min="5" max="8" width="10.7109375" style="0" customWidth="1"/>
    <col min="9" max="9" width="22.7109375" style="0" customWidth="1"/>
  </cols>
  <sheetData>
    <row r="2" spans="1:3" ht="15">
      <c r="A2" s="122" t="s">
        <v>129</v>
      </c>
      <c r="B2" s="122"/>
      <c r="C2" s="122"/>
    </row>
    <row r="3" spans="1:4" ht="15.75">
      <c r="A3" s="62" t="s">
        <v>193</v>
      </c>
      <c r="B3" s="62"/>
      <c r="C3" s="62"/>
      <c r="D3" s="62"/>
    </row>
    <row r="4" spans="1:9" ht="15">
      <c r="A4" s="96" t="s">
        <v>251</v>
      </c>
      <c r="B4" s="96"/>
      <c r="C4" s="96"/>
      <c r="D4" s="96"/>
      <c r="I4" s="9"/>
    </row>
    <row r="5" spans="1:9" ht="15">
      <c r="A5" s="63" t="s">
        <v>289</v>
      </c>
      <c r="B5" s="63"/>
      <c r="C5" s="63"/>
      <c r="D5" s="63"/>
      <c r="I5" s="9"/>
    </row>
    <row r="6" spans="1:9" ht="15.75" thickBot="1">
      <c r="A6" s="97" t="s">
        <v>195</v>
      </c>
      <c r="B6" s="97"/>
      <c r="C6" s="97"/>
      <c r="D6" s="97"/>
      <c r="I6" s="9"/>
    </row>
    <row r="7" spans="1:4" ht="26.25" thickBot="1">
      <c r="A7" s="64" t="s">
        <v>196</v>
      </c>
      <c r="B7" s="65" t="s">
        <v>197</v>
      </c>
      <c r="C7" s="65" t="s">
        <v>198</v>
      </c>
      <c r="D7" s="64" t="s">
        <v>199</v>
      </c>
    </row>
    <row r="8" spans="1:4" ht="15.75" thickBot="1">
      <c r="A8" s="64" t="s">
        <v>200</v>
      </c>
      <c r="B8" s="66" t="s">
        <v>201</v>
      </c>
      <c r="C8" s="67"/>
      <c r="D8" s="64"/>
    </row>
    <row r="9" spans="1:4" ht="15">
      <c r="A9" s="68">
        <v>1.1</v>
      </c>
      <c r="B9" s="69" t="s">
        <v>202</v>
      </c>
      <c r="C9" s="70" t="s">
        <v>203</v>
      </c>
      <c r="D9" s="68">
        <v>6399.83</v>
      </c>
    </row>
    <row r="10" spans="1:4" ht="15">
      <c r="A10" s="68">
        <v>1.2</v>
      </c>
      <c r="B10" s="69" t="s">
        <v>204</v>
      </c>
      <c r="C10" s="70" t="s">
        <v>203</v>
      </c>
      <c r="D10" s="68">
        <v>547.38</v>
      </c>
    </row>
    <row r="11" spans="1:4" ht="15">
      <c r="A11" s="68">
        <v>1.3</v>
      </c>
      <c r="B11" s="69" t="s">
        <v>205</v>
      </c>
      <c r="C11" s="70" t="s">
        <v>203</v>
      </c>
      <c r="D11" s="68">
        <v>763.7</v>
      </c>
    </row>
    <row r="12" spans="1:4" ht="15">
      <c r="A12" s="68">
        <v>1.4</v>
      </c>
      <c r="B12" s="69" t="s">
        <v>206</v>
      </c>
      <c r="C12" s="70" t="s">
        <v>203</v>
      </c>
      <c r="D12" s="68">
        <v>3621.72</v>
      </c>
    </row>
    <row r="13" spans="1:4" ht="15">
      <c r="A13" s="68">
        <v>1.5</v>
      </c>
      <c r="B13" s="69" t="s">
        <v>207</v>
      </c>
      <c r="C13" s="70" t="s">
        <v>203</v>
      </c>
      <c r="D13" s="68">
        <v>10859.63</v>
      </c>
    </row>
    <row r="14" spans="1:4" ht="26.25">
      <c r="A14" s="68">
        <v>1.6</v>
      </c>
      <c r="B14" s="69" t="s">
        <v>208</v>
      </c>
      <c r="C14" s="70" t="s">
        <v>203</v>
      </c>
      <c r="D14" s="68">
        <v>1475.12</v>
      </c>
    </row>
    <row r="15" spans="1:4" ht="15">
      <c r="A15" s="68">
        <v>1.7</v>
      </c>
      <c r="B15" s="69" t="s">
        <v>209</v>
      </c>
      <c r="C15" s="70" t="s">
        <v>203</v>
      </c>
      <c r="D15" s="68">
        <v>1889.64</v>
      </c>
    </row>
    <row r="16" spans="1:4" ht="15.75" thickBot="1">
      <c r="A16" s="71" t="s">
        <v>13</v>
      </c>
      <c r="B16" s="71"/>
      <c r="C16" s="72" t="s">
        <v>203</v>
      </c>
      <c r="D16" s="73">
        <v>25557.02</v>
      </c>
    </row>
    <row r="17" spans="1:4" ht="15.75" thickBot="1">
      <c r="A17" s="64" t="s">
        <v>210</v>
      </c>
      <c r="B17" s="66" t="s">
        <v>211</v>
      </c>
      <c r="C17" s="67"/>
      <c r="D17" s="64"/>
    </row>
    <row r="18" spans="1:4" ht="15">
      <c r="A18" s="68">
        <v>2.1</v>
      </c>
      <c r="B18" s="69" t="s">
        <v>212</v>
      </c>
      <c r="C18" s="70" t="s">
        <v>203</v>
      </c>
      <c r="D18" s="68">
        <v>25766</v>
      </c>
    </row>
    <row r="19" spans="1:4" ht="15">
      <c r="A19" s="68">
        <v>2.2</v>
      </c>
      <c r="B19" s="69" t="s">
        <v>213</v>
      </c>
      <c r="C19" s="70" t="s">
        <v>203</v>
      </c>
      <c r="D19" s="68" t="s">
        <v>214</v>
      </c>
    </row>
    <row r="20" spans="1:4" ht="15">
      <c r="A20" s="68">
        <v>2.3</v>
      </c>
      <c r="B20" s="69" t="s">
        <v>215</v>
      </c>
      <c r="C20" s="70" t="s">
        <v>203</v>
      </c>
      <c r="D20" s="68" t="s">
        <v>214</v>
      </c>
    </row>
    <row r="21" spans="1:4" ht="15">
      <c r="A21" s="68">
        <v>2.4</v>
      </c>
      <c r="B21" s="69" t="s">
        <v>216</v>
      </c>
      <c r="C21" s="70" t="s">
        <v>203</v>
      </c>
      <c r="D21" s="68" t="s">
        <v>214</v>
      </c>
    </row>
    <row r="22" spans="1:4" ht="15">
      <c r="A22" s="68">
        <v>2.5</v>
      </c>
      <c r="B22" s="69" t="s">
        <v>204</v>
      </c>
      <c r="C22" s="70" t="s">
        <v>203</v>
      </c>
      <c r="D22" s="68">
        <v>1901.73</v>
      </c>
    </row>
    <row r="23" spans="1:4" ht="15.75" thickBot="1">
      <c r="A23" s="74"/>
      <c r="B23" s="75" t="s">
        <v>13</v>
      </c>
      <c r="C23" s="72" t="s">
        <v>203</v>
      </c>
      <c r="D23" s="76">
        <v>27667.73</v>
      </c>
    </row>
    <row r="24" spans="1:4" ht="15.75" thickBot="1">
      <c r="A24" s="64" t="s">
        <v>217</v>
      </c>
      <c r="B24" s="66" t="s">
        <v>218</v>
      </c>
      <c r="C24" s="67"/>
      <c r="D24" s="77"/>
    </row>
    <row r="25" spans="1:4" ht="15">
      <c r="A25" s="78">
        <v>3.1</v>
      </c>
      <c r="B25" s="69" t="s">
        <v>219</v>
      </c>
      <c r="C25" s="70" t="s">
        <v>203</v>
      </c>
      <c r="D25" s="68">
        <v>14821.2</v>
      </c>
    </row>
    <row r="26" spans="1:4" ht="15">
      <c r="A26" s="78">
        <v>3.2</v>
      </c>
      <c r="B26" s="69" t="s">
        <v>220</v>
      </c>
      <c r="C26" s="70" t="s">
        <v>203</v>
      </c>
      <c r="D26" s="68">
        <v>3836.75</v>
      </c>
    </row>
    <row r="27" spans="1:4" ht="15">
      <c r="A27" s="78">
        <v>3.3</v>
      </c>
      <c r="B27" s="69" t="s">
        <v>179</v>
      </c>
      <c r="C27" s="70" t="s">
        <v>203</v>
      </c>
      <c r="D27" s="68">
        <v>27628.02</v>
      </c>
    </row>
    <row r="28" spans="1:4" ht="15">
      <c r="A28" s="78">
        <v>3.4</v>
      </c>
      <c r="B28" s="69" t="s">
        <v>221</v>
      </c>
      <c r="C28" s="70" t="s">
        <v>203</v>
      </c>
      <c r="D28" s="68" t="s">
        <v>214</v>
      </c>
    </row>
    <row r="29" spans="1:4" ht="15">
      <c r="A29" s="78"/>
      <c r="B29" s="69" t="s">
        <v>222</v>
      </c>
      <c r="C29" s="70" t="s">
        <v>203</v>
      </c>
      <c r="D29" s="68" t="s">
        <v>214</v>
      </c>
    </row>
    <row r="30" spans="1:4" ht="15">
      <c r="A30" s="78"/>
      <c r="B30" s="69" t="s">
        <v>223</v>
      </c>
      <c r="C30" s="70" t="s">
        <v>203</v>
      </c>
      <c r="D30" s="68" t="s">
        <v>214</v>
      </c>
    </row>
    <row r="31" spans="1:4" ht="15">
      <c r="A31" s="78">
        <v>3.5</v>
      </c>
      <c r="B31" s="69" t="s">
        <v>224</v>
      </c>
      <c r="C31" s="70" t="s">
        <v>203</v>
      </c>
      <c r="D31" s="68">
        <v>2692.87</v>
      </c>
    </row>
    <row r="32" spans="1:4" ht="15">
      <c r="A32" s="78"/>
      <c r="B32" s="79" t="s">
        <v>13</v>
      </c>
      <c r="C32" s="72" t="s">
        <v>203</v>
      </c>
      <c r="D32" s="80">
        <v>48978.83</v>
      </c>
    </row>
    <row r="33" spans="1:4" ht="15.75" thickBot="1">
      <c r="A33" s="81"/>
      <c r="B33" s="82"/>
      <c r="C33" s="81"/>
      <c r="D33" s="81"/>
    </row>
    <row r="34" spans="1:4" ht="15.75" thickBot="1">
      <c r="A34" s="64"/>
      <c r="B34" s="66" t="s">
        <v>225</v>
      </c>
      <c r="C34" s="67" t="s">
        <v>203</v>
      </c>
      <c r="D34" s="77">
        <v>20807.16</v>
      </c>
    </row>
    <row r="35" spans="1:4" ht="15.75" thickBot="1">
      <c r="A35" s="64" t="s">
        <v>226</v>
      </c>
      <c r="B35" s="83" t="s">
        <v>227</v>
      </c>
      <c r="C35" s="84" t="s">
        <v>203</v>
      </c>
      <c r="D35" s="77">
        <v>123010.73</v>
      </c>
    </row>
    <row r="36" spans="1:4" ht="15">
      <c r="A36" s="85" t="s">
        <v>228</v>
      </c>
      <c r="B36" s="86" t="s">
        <v>229</v>
      </c>
      <c r="C36" s="87" t="s">
        <v>203</v>
      </c>
      <c r="D36" s="80">
        <v>7703.03</v>
      </c>
    </row>
    <row r="37" spans="1:4" ht="15">
      <c r="A37" s="85" t="s">
        <v>230</v>
      </c>
      <c r="B37" s="86" t="s">
        <v>231</v>
      </c>
      <c r="C37" s="87" t="s">
        <v>203</v>
      </c>
      <c r="D37" s="80">
        <v>2651.15</v>
      </c>
    </row>
    <row r="38" spans="1:4" ht="15.75" thickBot="1">
      <c r="A38" s="85" t="s">
        <v>232</v>
      </c>
      <c r="B38" s="86" t="s">
        <v>233</v>
      </c>
      <c r="C38" s="87" t="s">
        <v>203</v>
      </c>
      <c r="D38" s="80" t="s">
        <v>214</v>
      </c>
    </row>
    <row r="39" spans="1:4" ht="15.75" thickBot="1">
      <c r="A39" s="64"/>
      <c r="B39" s="88" t="s">
        <v>13</v>
      </c>
      <c r="C39" s="89" t="s">
        <v>203</v>
      </c>
      <c r="D39" s="90">
        <v>10354.18</v>
      </c>
    </row>
    <row r="40" spans="1:4" ht="15">
      <c r="A40" s="85" t="s">
        <v>234</v>
      </c>
      <c r="B40" s="86" t="s">
        <v>167</v>
      </c>
      <c r="C40" s="87" t="s">
        <v>203</v>
      </c>
      <c r="D40" s="80">
        <v>26592.67</v>
      </c>
    </row>
    <row r="41" spans="1:4" ht="15.75" thickBot="1">
      <c r="A41" s="85" t="s">
        <v>235</v>
      </c>
      <c r="B41" s="86" t="s">
        <v>236</v>
      </c>
      <c r="C41" s="87" t="s">
        <v>203</v>
      </c>
      <c r="D41" s="80" t="s">
        <v>214</v>
      </c>
    </row>
    <row r="42" spans="1:4" ht="15.75" thickBot="1">
      <c r="A42" s="64" t="s">
        <v>237</v>
      </c>
      <c r="B42" s="66" t="s">
        <v>238</v>
      </c>
      <c r="C42" s="89" t="s">
        <v>203</v>
      </c>
      <c r="D42" s="90">
        <v>159957.58</v>
      </c>
    </row>
    <row r="43" spans="1:4" ht="15.75" thickBot="1">
      <c r="A43" s="85" t="s">
        <v>239</v>
      </c>
      <c r="B43" s="86" t="s">
        <v>381</v>
      </c>
      <c r="C43" s="87" t="s">
        <v>203</v>
      </c>
      <c r="D43" s="80"/>
    </row>
    <row r="44" spans="1:4" ht="15.75" thickBot="1">
      <c r="A44" s="64" t="s">
        <v>240</v>
      </c>
      <c r="B44" s="66" t="s">
        <v>227</v>
      </c>
      <c r="C44" s="89" t="s">
        <v>203</v>
      </c>
      <c r="D44" s="90">
        <v>159957.58</v>
      </c>
    </row>
    <row r="45" spans="1:4" ht="15.75" thickBot="1">
      <c r="A45" s="85" t="s">
        <v>241</v>
      </c>
      <c r="B45" s="86" t="s">
        <v>242</v>
      </c>
      <c r="C45" s="87" t="s">
        <v>203</v>
      </c>
      <c r="D45" s="80">
        <v>1263.49</v>
      </c>
    </row>
    <row r="46" spans="1:4" ht="15.75" thickBot="1">
      <c r="A46" s="64" t="s">
        <v>243</v>
      </c>
      <c r="B46" s="66" t="s">
        <v>244</v>
      </c>
      <c r="C46" s="89" t="s">
        <v>203</v>
      </c>
      <c r="D46" s="90">
        <v>161221.07</v>
      </c>
    </row>
    <row r="47" spans="1:4" ht="15">
      <c r="A47" s="91"/>
      <c r="B47" s="92" t="s">
        <v>245</v>
      </c>
      <c r="C47" s="98"/>
      <c r="D47" s="93" t="s">
        <v>300</v>
      </c>
    </row>
    <row r="48" spans="1:4" ht="15">
      <c r="A48" s="91"/>
      <c r="B48" s="92" t="s">
        <v>246</v>
      </c>
      <c r="C48" s="98"/>
      <c r="D48" s="93">
        <v>130525.81</v>
      </c>
    </row>
    <row r="49" spans="1:4" ht="15">
      <c r="A49" s="91"/>
      <c r="B49" s="92" t="s">
        <v>301</v>
      </c>
      <c r="C49" s="98"/>
      <c r="D49" s="93"/>
    </row>
    <row r="50" spans="1:4" ht="15">
      <c r="A50" s="91"/>
      <c r="B50" s="92" t="s">
        <v>302</v>
      </c>
      <c r="C50" s="91"/>
      <c r="D50" s="99">
        <f>D46-D48</f>
        <v>30695.26000000001</v>
      </c>
    </row>
    <row r="51" spans="1:4" ht="15">
      <c r="A51" s="91"/>
      <c r="B51" s="94" t="s">
        <v>248</v>
      </c>
      <c r="C51" s="94"/>
      <c r="D51" s="95" t="s">
        <v>249</v>
      </c>
    </row>
  </sheetData>
  <sheetProtection/>
  <mergeCells count="1">
    <mergeCell ref="A2:C2"/>
  </mergeCells>
  <hyperlinks>
    <hyperlink ref="A4:C4" location="ГЛАВНАЯ!A1" display="На главную"/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9" customWidth="1"/>
    <col min="2" max="2" width="74.8515625" style="18" customWidth="1"/>
    <col min="3" max="3" width="13.57421875" style="14" customWidth="1"/>
    <col min="4" max="4" width="29.57421875" style="16" customWidth="1"/>
    <col min="5" max="10" width="9.140625" style="16" customWidth="1"/>
  </cols>
  <sheetData>
    <row r="2" spans="1:3" ht="15">
      <c r="A2" s="122" t="s">
        <v>129</v>
      </c>
      <c r="B2" s="122"/>
      <c r="C2" s="122"/>
    </row>
    <row r="4" spans="1:4" ht="15.75">
      <c r="A4" s="62" t="s">
        <v>193</v>
      </c>
      <c r="B4" s="62"/>
      <c r="C4" s="62"/>
      <c r="D4" s="62"/>
    </row>
    <row r="5" spans="1:4" ht="15">
      <c r="A5" s="96" t="s">
        <v>252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64099.52</v>
      </c>
    </row>
    <row r="11" spans="1:4" ht="15">
      <c r="A11" s="68">
        <v>1.2</v>
      </c>
      <c r="B11" s="69" t="s">
        <v>204</v>
      </c>
      <c r="C11" s="70" t="s">
        <v>203</v>
      </c>
      <c r="D11" s="68">
        <v>38724.36</v>
      </c>
    </row>
    <row r="12" spans="1:4" ht="15">
      <c r="A12" s="68">
        <v>1.3</v>
      </c>
      <c r="B12" s="69" t="s">
        <v>205</v>
      </c>
      <c r="C12" s="70" t="s">
        <v>203</v>
      </c>
      <c r="D12" s="68">
        <v>1118.75</v>
      </c>
    </row>
    <row r="13" spans="1:4" ht="15">
      <c r="A13" s="68">
        <v>1.4</v>
      </c>
      <c r="B13" s="69" t="s">
        <v>206</v>
      </c>
      <c r="C13" s="70" t="s">
        <v>203</v>
      </c>
      <c r="D13" s="68">
        <v>23163.7</v>
      </c>
    </row>
    <row r="14" spans="1:4" ht="15">
      <c r="A14" s="68">
        <v>1.5</v>
      </c>
      <c r="B14" s="69" t="s">
        <v>207</v>
      </c>
      <c r="C14" s="70" t="s">
        <v>203</v>
      </c>
      <c r="D14" s="68">
        <v>43335.51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9434.5</v>
      </c>
    </row>
    <row r="16" spans="1:4" ht="15">
      <c r="A16" s="68">
        <v>1.7</v>
      </c>
      <c r="B16" s="69" t="s">
        <v>209</v>
      </c>
      <c r="C16" s="70" t="s">
        <v>203</v>
      </c>
      <c r="D16" s="68">
        <v>12085.69</v>
      </c>
    </row>
    <row r="17" spans="1:4" ht="15.75" thickBot="1">
      <c r="A17" s="71" t="s">
        <v>13</v>
      </c>
      <c r="B17" s="71"/>
      <c r="C17" s="72" t="s">
        <v>203</v>
      </c>
      <c r="D17" s="73">
        <v>191962.02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228215.06</v>
      </c>
    </row>
    <row r="20" spans="1:4" ht="15">
      <c r="A20" s="68">
        <v>2.2</v>
      </c>
      <c r="B20" s="69" t="s">
        <v>213</v>
      </c>
      <c r="C20" s="70" t="s">
        <v>203</v>
      </c>
      <c r="D20" s="68" t="s">
        <v>214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12163.02</v>
      </c>
    </row>
    <row r="24" spans="1:4" ht="15.75" thickBot="1">
      <c r="A24" s="74"/>
      <c r="B24" s="75" t="s">
        <v>13</v>
      </c>
      <c r="C24" s="72" t="s">
        <v>203</v>
      </c>
      <c r="D24" s="76">
        <v>240378.08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52010.05</v>
      </c>
    </row>
    <row r="27" spans="1:4" ht="15">
      <c r="A27" s="78">
        <v>3.2</v>
      </c>
      <c r="B27" s="69" t="s">
        <v>220</v>
      </c>
      <c r="C27" s="70" t="s">
        <v>203</v>
      </c>
      <c r="D27" s="68">
        <v>18625.66</v>
      </c>
    </row>
    <row r="28" spans="1:4" ht="15">
      <c r="A28" s="78">
        <v>3.3</v>
      </c>
      <c r="B28" s="69" t="s">
        <v>179</v>
      </c>
      <c r="C28" s="70" t="s">
        <v>203</v>
      </c>
      <c r="D28" s="68">
        <v>52996.11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17222.94</v>
      </c>
    </row>
    <row r="33" spans="1:4" ht="15">
      <c r="A33" s="78"/>
      <c r="B33" s="79" t="s">
        <v>13</v>
      </c>
      <c r="C33" s="72" t="s">
        <v>203</v>
      </c>
      <c r="D33" s="80">
        <v>140854.75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858.6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574053.45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49266.79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16956.13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66222.92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170080.49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810356.86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810356.86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8081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818437.86</v>
      </c>
    </row>
    <row r="48" spans="1:4" ht="15">
      <c r="A48" s="91"/>
      <c r="B48" s="92" t="s">
        <v>245</v>
      </c>
      <c r="C48" s="98"/>
      <c r="D48" s="93" t="s">
        <v>305</v>
      </c>
    </row>
    <row r="49" spans="1:4" ht="15">
      <c r="A49" s="91"/>
      <c r="B49" s="92" t="s">
        <v>246</v>
      </c>
      <c r="C49" s="98"/>
      <c r="D49" s="93">
        <v>749854.34</v>
      </c>
    </row>
    <row r="50" spans="1:4" ht="15">
      <c r="A50" s="91"/>
      <c r="B50" s="92" t="s">
        <v>306</v>
      </c>
      <c r="C50" s="98"/>
      <c r="D50" s="93"/>
    </row>
    <row r="51" spans="1:4" ht="15">
      <c r="A51" s="91"/>
      <c r="B51" s="92" t="s">
        <v>302</v>
      </c>
      <c r="C51" s="91"/>
      <c r="D51" s="99">
        <f>D47-D49</f>
        <v>68583.52000000002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4.421875" style="10" customWidth="1"/>
    <col min="4" max="4" width="31.140625" style="0" customWidth="1"/>
    <col min="5" max="5" width="9.8515625" style="0" bestFit="1" customWidth="1"/>
  </cols>
  <sheetData>
    <row r="2" spans="1:3" ht="15">
      <c r="A2" s="123" t="s">
        <v>129</v>
      </c>
      <c r="B2" s="123"/>
      <c r="C2" s="123"/>
    </row>
    <row r="3" spans="1:3" ht="15">
      <c r="A3" s="11"/>
      <c r="B3" s="11"/>
      <c r="C3" s="11"/>
    </row>
    <row r="4" spans="1:4" ht="15.75">
      <c r="A4" s="62" t="s">
        <v>193</v>
      </c>
      <c r="B4" s="62"/>
      <c r="C4" s="62"/>
      <c r="D4" s="62"/>
    </row>
    <row r="5" spans="1:4" ht="15">
      <c r="A5" s="96" t="s">
        <v>253</v>
      </c>
      <c r="B5" s="96"/>
      <c r="C5" s="96"/>
      <c r="D5" s="96"/>
    </row>
    <row r="6" spans="1:4" ht="15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32873.5</v>
      </c>
    </row>
    <row r="11" spans="1:4" ht="15">
      <c r="A11" s="68">
        <v>1.2</v>
      </c>
      <c r="B11" s="69" t="s">
        <v>204</v>
      </c>
      <c r="C11" s="70" t="s">
        <v>203</v>
      </c>
      <c r="D11" s="68">
        <v>9372.28</v>
      </c>
    </row>
    <row r="12" spans="1:4" ht="15">
      <c r="A12" s="68">
        <v>1.3</v>
      </c>
      <c r="B12" s="69" t="s">
        <v>205</v>
      </c>
      <c r="C12" s="70" t="s">
        <v>203</v>
      </c>
      <c r="D12" s="68">
        <v>529.68</v>
      </c>
    </row>
    <row r="13" spans="1:4" ht="15">
      <c r="A13" s="68">
        <v>1.4</v>
      </c>
      <c r="B13" s="69" t="s">
        <v>206</v>
      </c>
      <c r="C13" s="70" t="s">
        <v>203</v>
      </c>
      <c r="D13" s="68">
        <v>9409.19</v>
      </c>
    </row>
    <row r="14" spans="1:4" ht="15">
      <c r="A14" s="68">
        <v>1.5</v>
      </c>
      <c r="B14" s="69" t="s">
        <v>207</v>
      </c>
      <c r="C14" s="70" t="s">
        <v>203</v>
      </c>
      <c r="D14" s="68">
        <v>16782.82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3832.33</v>
      </c>
    </row>
    <row r="16" spans="1:4" ht="15">
      <c r="A16" s="68">
        <v>1.7</v>
      </c>
      <c r="B16" s="69" t="s">
        <v>209</v>
      </c>
      <c r="C16" s="70" t="s">
        <v>203</v>
      </c>
      <c r="D16" s="68">
        <v>4909.26</v>
      </c>
    </row>
    <row r="17" spans="1:4" ht="15.75" thickBot="1">
      <c r="A17" s="71" t="s">
        <v>13</v>
      </c>
      <c r="B17" s="71"/>
      <c r="C17" s="72" t="s">
        <v>203</v>
      </c>
      <c r="D17" s="73">
        <v>77709.06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31954.05</v>
      </c>
    </row>
    <row r="20" spans="1:4" ht="15">
      <c r="A20" s="68">
        <v>2.2</v>
      </c>
      <c r="B20" s="69" t="s">
        <v>213</v>
      </c>
      <c r="C20" s="70" t="s">
        <v>203</v>
      </c>
      <c r="D20" s="68">
        <v>10190.55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4940.67</v>
      </c>
    </row>
    <row r="24" spans="1:4" ht="15.75" thickBot="1">
      <c r="A24" s="74"/>
      <c r="B24" s="75" t="s">
        <v>13</v>
      </c>
      <c r="C24" s="72" t="s">
        <v>203</v>
      </c>
      <c r="D24" s="76">
        <v>47085.27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25998.96</v>
      </c>
    </row>
    <row r="27" spans="1:4" ht="15">
      <c r="A27" s="78">
        <v>3.2</v>
      </c>
      <c r="B27" s="69" t="s">
        <v>220</v>
      </c>
      <c r="C27" s="70" t="s">
        <v>203</v>
      </c>
      <c r="D27" s="68">
        <v>11719.51</v>
      </c>
    </row>
    <row r="28" spans="1:4" ht="15">
      <c r="A28" s="78">
        <v>3.3</v>
      </c>
      <c r="B28" s="69" t="s">
        <v>179</v>
      </c>
      <c r="C28" s="70" t="s">
        <v>203</v>
      </c>
      <c r="D28" s="68">
        <v>9509.02</v>
      </c>
    </row>
    <row r="29" spans="1:4" ht="15">
      <c r="A29" s="78">
        <v>3.4</v>
      </c>
      <c r="B29" s="69" t="s">
        <v>221</v>
      </c>
      <c r="C29" s="70" t="s">
        <v>203</v>
      </c>
      <c r="D29" s="68" t="s">
        <v>214</v>
      </c>
    </row>
    <row r="30" spans="1:4" ht="15">
      <c r="A30" s="78"/>
      <c r="B30" s="69" t="s">
        <v>222</v>
      </c>
      <c r="C30" s="70" t="s">
        <v>203</v>
      </c>
      <c r="D30" s="68" t="s">
        <v>214</v>
      </c>
    </row>
    <row r="31" spans="1:4" ht="15">
      <c r="A31" s="78"/>
      <c r="B31" s="69" t="s">
        <v>223</v>
      </c>
      <c r="C31" s="70" t="s">
        <v>203</v>
      </c>
      <c r="D31" s="68" t="s">
        <v>214</v>
      </c>
    </row>
    <row r="32" spans="1:4" ht="15">
      <c r="A32" s="78">
        <v>3.5</v>
      </c>
      <c r="B32" s="69" t="s">
        <v>224</v>
      </c>
      <c r="C32" s="70" t="s">
        <v>203</v>
      </c>
      <c r="D32" s="68">
        <v>6996.03</v>
      </c>
    </row>
    <row r="33" spans="1:4" ht="15">
      <c r="A33" s="78"/>
      <c r="B33" s="79" t="s">
        <v>13</v>
      </c>
      <c r="C33" s="72" t="s">
        <v>203</v>
      </c>
      <c r="D33" s="80">
        <v>54223.53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3807.8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182825.66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20012.38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6887.65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26900.03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69087.41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278813.1</v>
      </c>
    </row>
    <row r="44" spans="1:4" ht="15.75" thickBot="1">
      <c r="A44" s="85" t="s">
        <v>239</v>
      </c>
      <c r="B44" s="86" t="s">
        <v>381</v>
      </c>
      <c r="C44" s="87" t="s">
        <v>203</v>
      </c>
      <c r="D44" s="80"/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</f>
        <v>278813.1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3282.54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282095.63999999996</v>
      </c>
    </row>
    <row r="48" spans="1:4" ht="15">
      <c r="A48" s="91"/>
      <c r="B48" s="92" t="s">
        <v>245</v>
      </c>
      <c r="C48" s="98"/>
      <c r="D48" s="93" t="s">
        <v>317</v>
      </c>
    </row>
    <row r="49" spans="1:4" ht="15">
      <c r="A49" s="91"/>
      <c r="B49" s="92" t="s">
        <v>246</v>
      </c>
      <c r="C49" s="98"/>
      <c r="D49" s="93" t="s">
        <v>318</v>
      </c>
    </row>
    <row r="50" spans="1:4" ht="15">
      <c r="A50" s="91"/>
      <c r="B50" s="92" t="s">
        <v>301</v>
      </c>
      <c r="C50" s="98"/>
      <c r="D50" s="93"/>
    </row>
    <row r="51" spans="1:4" ht="15">
      <c r="A51" s="91"/>
      <c r="B51" s="92" t="s">
        <v>319</v>
      </c>
      <c r="C51" s="91"/>
      <c r="D51" s="99">
        <f>D47-D49</f>
        <v>37574.369999999966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00390625" style="0" customWidth="1"/>
    <col min="2" max="2" width="73.421875" style="0" customWidth="1"/>
    <col min="3" max="3" width="14.140625" style="10" customWidth="1"/>
    <col min="4" max="4" width="29.57421875" style="16" customWidth="1"/>
    <col min="5" max="9" width="9.140625" style="16" customWidth="1"/>
  </cols>
  <sheetData>
    <row r="2" spans="1:3" ht="15">
      <c r="A2" s="123" t="s">
        <v>129</v>
      </c>
      <c r="B2" s="123"/>
      <c r="C2" s="123"/>
    </row>
    <row r="4" spans="1:4" ht="15.75">
      <c r="A4" s="62" t="s">
        <v>193</v>
      </c>
      <c r="B4" s="62"/>
      <c r="C4" s="62"/>
      <c r="D4" s="62"/>
    </row>
    <row r="5" spans="1:4" ht="15">
      <c r="A5" s="96" t="s">
        <v>383</v>
      </c>
      <c r="B5" s="96"/>
      <c r="C5" s="96"/>
      <c r="D5" s="96"/>
    </row>
    <row r="6" spans="1:4" ht="14.25" customHeight="1">
      <c r="A6" s="63" t="s">
        <v>289</v>
      </c>
      <c r="B6" s="63"/>
      <c r="C6" s="63"/>
      <c r="D6" s="63"/>
    </row>
    <row r="7" spans="1:4" ht="15.75" thickBot="1">
      <c r="A7" s="97" t="s">
        <v>195</v>
      </c>
      <c r="B7" s="97"/>
      <c r="C7" s="97"/>
      <c r="D7" s="97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201</v>
      </c>
      <c r="C9" s="67"/>
      <c r="D9" s="64"/>
    </row>
    <row r="10" spans="1:4" ht="15">
      <c r="A10" s="68">
        <v>1.1</v>
      </c>
      <c r="B10" s="69" t="s">
        <v>202</v>
      </c>
      <c r="C10" s="70" t="s">
        <v>203</v>
      </c>
      <c r="D10" s="68">
        <v>29737.46</v>
      </c>
    </row>
    <row r="11" spans="1:4" ht="15">
      <c r="A11" s="68">
        <v>1.2</v>
      </c>
      <c r="B11" s="69" t="s">
        <v>204</v>
      </c>
      <c r="C11" s="70" t="s">
        <v>203</v>
      </c>
      <c r="D11" s="68">
        <v>15987.85</v>
      </c>
    </row>
    <row r="12" spans="1:4" ht="15">
      <c r="A12" s="68">
        <v>1.3</v>
      </c>
      <c r="B12" s="69" t="s">
        <v>205</v>
      </c>
      <c r="C12" s="70" t="s">
        <v>203</v>
      </c>
      <c r="D12" s="68">
        <v>816.84</v>
      </c>
    </row>
    <row r="13" spans="1:4" ht="15">
      <c r="A13" s="68">
        <v>1.4</v>
      </c>
      <c r="B13" s="69" t="s">
        <v>206</v>
      </c>
      <c r="C13" s="70" t="s">
        <v>203</v>
      </c>
      <c r="D13" s="68">
        <v>17120.65</v>
      </c>
    </row>
    <row r="14" spans="1:4" ht="15">
      <c r="A14" s="68">
        <v>1.5</v>
      </c>
      <c r="B14" s="69" t="s">
        <v>207</v>
      </c>
      <c r="C14" s="70" t="s">
        <v>203</v>
      </c>
      <c r="D14" s="68">
        <v>24070.2</v>
      </c>
    </row>
    <row r="15" spans="1:4" ht="26.25">
      <c r="A15" s="68">
        <v>1.6</v>
      </c>
      <c r="B15" s="69" t="s">
        <v>208</v>
      </c>
      <c r="C15" s="70" t="s">
        <v>203</v>
      </c>
      <c r="D15" s="68">
        <v>6973.18</v>
      </c>
    </row>
    <row r="16" spans="1:4" ht="15">
      <c r="A16" s="68">
        <v>1.7</v>
      </c>
      <c r="B16" s="69" t="s">
        <v>209</v>
      </c>
      <c r="C16" s="70" t="s">
        <v>203</v>
      </c>
      <c r="D16" s="68">
        <v>8932.72</v>
      </c>
    </row>
    <row r="17" spans="1:4" ht="15.75" thickBot="1">
      <c r="A17" s="71" t="s">
        <v>13</v>
      </c>
      <c r="B17" s="71"/>
      <c r="C17" s="72" t="s">
        <v>203</v>
      </c>
      <c r="D17" s="73">
        <v>103638.9</v>
      </c>
    </row>
    <row r="18" spans="1:4" ht="15.75" thickBot="1">
      <c r="A18" s="64" t="s">
        <v>210</v>
      </c>
      <c r="B18" s="66" t="s">
        <v>211</v>
      </c>
      <c r="C18" s="67"/>
      <c r="D18" s="64"/>
    </row>
    <row r="19" spans="1:4" ht="15">
      <c r="A19" s="68">
        <v>2.1</v>
      </c>
      <c r="B19" s="69" t="s">
        <v>212</v>
      </c>
      <c r="C19" s="70" t="s">
        <v>203</v>
      </c>
      <c r="D19" s="68">
        <v>37334.32</v>
      </c>
    </row>
    <row r="20" spans="1:4" ht="15">
      <c r="A20" s="68">
        <v>2.2</v>
      </c>
      <c r="B20" s="69" t="s">
        <v>213</v>
      </c>
      <c r="C20" s="70" t="s">
        <v>203</v>
      </c>
      <c r="D20" s="68">
        <v>46582.64</v>
      </c>
    </row>
    <row r="21" spans="1:4" ht="15">
      <c r="A21" s="68">
        <v>2.3</v>
      </c>
      <c r="B21" s="69" t="s">
        <v>215</v>
      </c>
      <c r="C21" s="70" t="s">
        <v>203</v>
      </c>
      <c r="D21" s="68" t="s">
        <v>214</v>
      </c>
    </row>
    <row r="22" spans="1:4" ht="15">
      <c r="A22" s="68">
        <v>2.4</v>
      </c>
      <c r="B22" s="69" t="s">
        <v>216</v>
      </c>
      <c r="C22" s="70" t="s">
        <v>203</v>
      </c>
      <c r="D22" s="68" t="s">
        <v>214</v>
      </c>
    </row>
    <row r="23" spans="1:4" ht="15">
      <c r="A23" s="68">
        <v>2.5</v>
      </c>
      <c r="B23" s="69" t="s">
        <v>204</v>
      </c>
      <c r="C23" s="70" t="s">
        <v>203</v>
      </c>
      <c r="D23" s="68">
        <v>8989.87</v>
      </c>
    </row>
    <row r="24" spans="1:4" ht="15.75" thickBot="1">
      <c r="A24" s="74"/>
      <c r="B24" s="75" t="s">
        <v>13</v>
      </c>
      <c r="C24" s="72" t="s">
        <v>203</v>
      </c>
      <c r="D24" s="76">
        <v>92906.84</v>
      </c>
    </row>
    <row r="25" spans="1:4" ht="15.75" thickBot="1">
      <c r="A25" s="64" t="s">
        <v>217</v>
      </c>
      <c r="B25" s="66" t="s">
        <v>218</v>
      </c>
      <c r="C25" s="67"/>
      <c r="D25" s="77"/>
    </row>
    <row r="26" spans="1:4" ht="15">
      <c r="A26" s="78">
        <v>3.1</v>
      </c>
      <c r="B26" s="69" t="s">
        <v>219</v>
      </c>
      <c r="C26" s="70" t="s">
        <v>203</v>
      </c>
      <c r="D26" s="68">
        <v>25998.96</v>
      </c>
    </row>
    <row r="27" spans="1:4" ht="15">
      <c r="A27" s="78">
        <v>3.2</v>
      </c>
      <c r="B27" s="69" t="s">
        <v>220</v>
      </c>
      <c r="C27" s="70" t="s">
        <v>203</v>
      </c>
      <c r="D27" s="68">
        <v>15626.02</v>
      </c>
    </row>
    <row r="28" spans="1:4" ht="15">
      <c r="A28" s="78">
        <v>3.3</v>
      </c>
      <c r="B28" s="69" t="s">
        <v>179</v>
      </c>
      <c r="C28" s="70" t="s">
        <v>203</v>
      </c>
      <c r="D28" s="68">
        <v>62104.93</v>
      </c>
    </row>
    <row r="29" spans="1:4" ht="15">
      <c r="A29" s="78">
        <v>3.4</v>
      </c>
      <c r="B29" s="69" t="s">
        <v>221</v>
      </c>
      <c r="C29" s="70" t="s">
        <v>203</v>
      </c>
      <c r="D29" s="68">
        <v>128289.2</v>
      </c>
    </row>
    <row r="30" spans="1:4" ht="15">
      <c r="A30" s="78"/>
      <c r="B30" s="69" t="s">
        <v>222</v>
      </c>
      <c r="C30" s="70" t="s">
        <v>203</v>
      </c>
      <c r="D30" s="68">
        <v>120703.2</v>
      </c>
    </row>
    <row r="31" spans="1:4" ht="15">
      <c r="A31" s="78"/>
      <c r="B31" s="69" t="s">
        <v>223</v>
      </c>
      <c r="C31" s="70" t="s">
        <v>203</v>
      </c>
      <c r="D31" s="68">
        <v>7586</v>
      </c>
    </row>
    <row r="32" spans="1:4" ht="15">
      <c r="A32" s="78">
        <v>3.5</v>
      </c>
      <c r="B32" s="69" t="s">
        <v>224</v>
      </c>
      <c r="C32" s="70" t="s">
        <v>203</v>
      </c>
      <c r="D32" s="68">
        <v>12729.74</v>
      </c>
    </row>
    <row r="33" spans="1:4" ht="15">
      <c r="A33" s="78"/>
      <c r="B33" s="79" t="s">
        <v>13</v>
      </c>
      <c r="C33" s="72" t="s">
        <v>203</v>
      </c>
      <c r="D33" s="80">
        <v>244748.85</v>
      </c>
    </row>
    <row r="34" spans="1:4" ht="15.75" thickBot="1">
      <c r="A34" s="81"/>
      <c r="B34" s="82"/>
      <c r="C34" s="81"/>
      <c r="D34" s="81"/>
    </row>
    <row r="35" spans="1:4" ht="15.75" thickBot="1">
      <c r="A35" s="64"/>
      <c r="B35" s="66" t="s">
        <v>225</v>
      </c>
      <c r="C35" s="67" t="s">
        <v>203</v>
      </c>
      <c r="D35" s="77">
        <v>2991.42</v>
      </c>
    </row>
    <row r="36" spans="1:4" ht="15.75" thickBot="1">
      <c r="A36" s="64" t="s">
        <v>226</v>
      </c>
      <c r="B36" s="83" t="s">
        <v>227</v>
      </c>
      <c r="C36" s="84" t="s">
        <v>203</v>
      </c>
      <c r="D36" s="77">
        <v>444286</v>
      </c>
    </row>
    <row r="37" spans="1:4" ht="15">
      <c r="A37" s="85" t="s">
        <v>228</v>
      </c>
      <c r="B37" s="86" t="s">
        <v>229</v>
      </c>
      <c r="C37" s="87" t="s">
        <v>203</v>
      </c>
      <c r="D37" s="80">
        <v>36413.84</v>
      </c>
    </row>
    <row r="38" spans="1:4" ht="15">
      <c r="A38" s="85" t="s">
        <v>230</v>
      </c>
      <c r="B38" s="86" t="s">
        <v>231</v>
      </c>
      <c r="C38" s="87" t="s">
        <v>203</v>
      </c>
      <c r="D38" s="80">
        <v>12532.54</v>
      </c>
    </row>
    <row r="39" spans="1:4" ht="15.75" thickBot="1">
      <c r="A39" s="85" t="s">
        <v>232</v>
      </c>
      <c r="B39" s="86" t="s">
        <v>233</v>
      </c>
      <c r="C39" s="87" t="s">
        <v>203</v>
      </c>
      <c r="D39" s="80" t="s">
        <v>214</v>
      </c>
    </row>
    <row r="40" spans="1:4" ht="15.75" thickBot="1">
      <c r="A40" s="64"/>
      <c r="B40" s="88" t="s">
        <v>13</v>
      </c>
      <c r="C40" s="89" t="s">
        <v>203</v>
      </c>
      <c r="D40" s="90">
        <v>48946.38</v>
      </c>
    </row>
    <row r="41" spans="1:4" ht="15">
      <c r="A41" s="85" t="s">
        <v>234</v>
      </c>
      <c r="B41" s="86" t="s">
        <v>167</v>
      </c>
      <c r="C41" s="87" t="s">
        <v>203</v>
      </c>
      <c r="D41" s="80">
        <v>125709.12</v>
      </c>
    </row>
    <row r="42" spans="1:4" ht="15.75" thickBot="1">
      <c r="A42" s="85" t="s">
        <v>235</v>
      </c>
      <c r="B42" s="86" t="s">
        <v>236</v>
      </c>
      <c r="C42" s="87" t="s">
        <v>203</v>
      </c>
      <c r="D42" s="80" t="s">
        <v>214</v>
      </c>
    </row>
    <row r="43" spans="1:4" ht="15.75" thickBot="1">
      <c r="A43" s="64" t="s">
        <v>237</v>
      </c>
      <c r="B43" s="66" t="s">
        <v>238</v>
      </c>
      <c r="C43" s="89" t="s">
        <v>203</v>
      </c>
      <c r="D43" s="90">
        <v>618941.51</v>
      </c>
    </row>
    <row r="44" spans="1:4" ht="15.75" thickBot="1">
      <c r="A44" s="85" t="s">
        <v>239</v>
      </c>
      <c r="B44" s="86" t="s">
        <v>320</v>
      </c>
      <c r="C44" s="87" t="s">
        <v>203</v>
      </c>
      <c r="D44" s="80">
        <f>D43*10%</f>
        <v>61894.151000000005</v>
      </c>
    </row>
    <row r="45" spans="1:4" ht="15.75" thickBot="1">
      <c r="A45" s="64" t="s">
        <v>240</v>
      </c>
      <c r="B45" s="66" t="s">
        <v>227</v>
      </c>
      <c r="C45" s="89" t="s">
        <v>203</v>
      </c>
      <c r="D45" s="90">
        <f>D43+D44</f>
        <v>680835.661</v>
      </c>
    </row>
    <row r="46" spans="1:4" ht="15.75" thickBot="1">
      <c r="A46" s="85" t="s">
        <v>241</v>
      </c>
      <c r="B46" s="86" t="s">
        <v>242</v>
      </c>
      <c r="C46" s="87" t="s">
        <v>203</v>
      </c>
      <c r="D46" s="80">
        <v>5972.79</v>
      </c>
    </row>
    <row r="47" spans="1:4" ht="15.75" thickBot="1">
      <c r="A47" s="64" t="s">
        <v>243</v>
      </c>
      <c r="B47" s="66" t="s">
        <v>244</v>
      </c>
      <c r="C47" s="89" t="s">
        <v>203</v>
      </c>
      <c r="D47" s="90">
        <f>D45+D46</f>
        <v>686808.451</v>
      </c>
    </row>
    <row r="48" spans="1:4" ht="15">
      <c r="A48" s="91"/>
      <c r="B48" s="92" t="s">
        <v>245</v>
      </c>
      <c r="C48" s="98"/>
      <c r="D48" s="93" t="s">
        <v>384</v>
      </c>
    </row>
    <row r="49" spans="1:4" ht="15">
      <c r="A49" s="91"/>
      <c r="B49" s="92" t="s">
        <v>246</v>
      </c>
      <c r="C49" s="98"/>
      <c r="D49" s="93" t="s">
        <v>385</v>
      </c>
    </row>
    <row r="50" spans="1:4" ht="15">
      <c r="A50" s="91"/>
      <c r="B50" s="92" t="s">
        <v>298</v>
      </c>
      <c r="C50" s="98"/>
      <c r="D50" s="93"/>
    </row>
    <row r="51" spans="1:4" ht="15">
      <c r="A51" s="91"/>
      <c r="B51" s="92" t="s">
        <v>324</v>
      </c>
      <c r="C51" s="91"/>
      <c r="D51" s="99">
        <f>D49-D47</f>
        <v>22547.819000000018</v>
      </c>
    </row>
    <row r="52" spans="1:4" ht="15">
      <c r="A52" s="91"/>
      <c r="B52" s="92"/>
      <c r="C52" s="91"/>
      <c r="D52" s="99"/>
    </row>
    <row r="53" spans="1:4" ht="15">
      <c r="A53" s="91"/>
      <c r="B53" s="94" t="s">
        <v>248</v>
      </c>
      <c r="C53" s="94"/>
      <c r="D53" s="95" t="s">
        <v>249</v>
      </c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" customWidth="1"/>
    <col min="2" max="2" width="73.421875" style="0" customWidth="1"/>
    <col min="3" max="3" width="17.57421875" style="10" customWidth="1"/>
    <col min="4" max="4" width="0.13671875" style="0" hidden="1" customWidth="1"/>
    <col min="5" max="5" width="0.13671875" style="0" customWidth="1"/>
    <col min="6" max="6" width="21.57421875" style="16" customWidth="1"/>
    <col min="7" max="9" width="9.140625" style="16" customWidth="1"/>
  </cols>
  <sheetData>
    <row r="2" spans="1:3" ht="15">
      <c r="A2" s="123" t="s">
        <v>129</v>
      </c>
      <c r="B2" s="123"/>
      <c r="C2" s="123"/>
    </row>
    <row r="4" spans="1:5" ht="15.75">
      <c r="A4" s="62" t="s">
        <v>193</v>
      </c>
      <c r="B4" s="62"/>
      <c r="C4" s="62"/>
      <c r="D4" s="62"/>
      <c r="E4" s="62"/>
    </row>
    <row r="5" spans="1:5" ht="15">
      <c r="A5" s="96" t="s">
        <v>254</v>
      </c>
      <c r="B5" s="96"/>
      <c r="C5" s="96"/>
      <c r="D5" s="96"/>
      <c r="E5" s="96"/>
    </row>
    <row r="6" spans="1:5" ht="15">
      <c r="A6" s="63" t="s">
        <v>289</v>
      </c>
      <c r="B6" s="63"/>
      <c r="C6" s="63"/>
      <c r="D6" s="63"/>
      <c r="E6" s="63"/>
    </row>
    <row r="7" spans="1:5" ht="30" thickBot="1">
      <c r="A7" s="97" t="s">
        <v>195</v>
      </c>
      <c r="B7" s="97"/>
      <c r="C7" s="97"/>
      <c r="D7" s="97"/>
      <c r="E7" s="97"/>
    </row>
    <row r="8" spans="1:6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05"/>
      <c r="F8" s="64" t="s">
        <v>199</v>
      </c>
    </row>
    <row r="9" spans="1:6" ht="15.75" thickBot="1">
      <c r="A9" s="64" t="s">
        <v>200</v>
      </c>
      <c r="B9" s="66" t="s">
        <v>201</v>
      </c>
      <c r="C9" s="67"/>
      <c r="D9" s="64"/>
      <c r="E9" s="105"/>
      <c r="F9" s="64"/>
    </row>
    <row r="10" spans="1:6" ht="15">
      <c r="A10" s="68">
        <v>1.1</v>
      </c>
      <c r="B10" s="69" t="s">
        <v>202</v>
      </c>
      <c r="C10" s="70" t="s">
        <v>203</v>
      </c>
      <c r="D10" s="68">
        <v>37661.4</v>
      </c>
      <c r="E10" s="106"/>
      <c r="F10" s="68">
        <v>37661.4</v>
      </c>
    </row>
    <row r="11" spans="1:6" ht="15">
      <c r="A11" s="68">
        <v>1.2</v>
      </c>
      <c r="B11" s="69" t="s">
        <v>204</v>
      </c>
      <c r="C11" s="70" t="s">
        <v>203</v>
      </c>
      <c r="D11" s="68">
        <v>36545.45</v>
      </c>
      <c r="E11" s="106"/>
      <c r="F11" s="68">
        <v>36545.45</v>
      </c>
    </row>
    <row r="12" spans="1:6" ht="15">
      <c r="A12" s="68">
        <v>1.3</v>
      </c>
      <c r="B12" s="69" t="s">
        <v>205</v>
      </c>
      <c r="C12" s="70" t="s">
        <v>203</v>
      </c>
      <c r="D12" s="68">
        <v>961.71</v>
      </c>
      <c r="E12" s="106"/>
      <c r="F12" s="68">
        <v>961.71</v>
      </c>
    </row>
    <row r="13" spans="1:6" ht="15">
      <c r="A13" s="68">
        <v>1.4</v>
      </c>
      <c r="B13" s="69" t="s">
        <v>206</v>
      </c>
      <c r="C13" s="70" t="s">
        <v>203</v>
      </c>
      <c r="D13" s="68">
        <v>19859.57</v>
      </c>
      <c r="E13" s="106"/>
      <c r="F13" s="68">
        <v>19859.57</v>
      </c>
    </row>
    <row r="14" spans="1:6" ht="15">
      <c r="A14" s="68">
        <v>1.5</v>
      </c>
      <c r="B14" s="69" t="s">
        <v>207</v>
      </c>
      <c r="C14" s="70" t="s">
        <v>203</v>
      </c>
      <c r="D14" s="68">
        <v>43788.55</v>
      </c>
      <c r="E14" s="106"/>
      <c r="F14" s="68">
        <v>43788.55</v>
      </c>
    </row>
    <row r="15" spans="1:6" ht="26.25">
      <c r="A15" s="68">
        <v>1.6</v>
      </c>
      <c r="B15" s="69" t="s">
        <v>208</v>
      </c>
      <c r="C15" s="70" t="s">
        <v>203</v>
      </c>
      <c r="D15" s="68">
        <v>8088.73</v>
      </c>
      <c r="E15" s="106"/>
      <c r="F15" s="68">
        <v>8088.73</v>
      </c>
    </row>
    <row r="16" spans="1:6" ht="15">
      <c r="A16" s="68">
        <v>1.7</v>
      </c>
      <c r="B16" s="69" t="s">
        <v>209</v>
      </c>
      <c r="C16" s="70" t="s">
        <v>203</v>
      </c>
      <c r="D16" s="68">
        <v>10361.75</v>
      </c>
      <c r="E16" s="106"/>
      <c r="F16" s="68">
        <v>10361.75</v>
      </c>
    </row>
    <row r="17" spans="1:6" ht="15.75" thickBot="1">
      <c r="A17" s="71" t="s">
        <v>13</v>
      </c>
      <c r="B17" s="71"/>
      <c r="C17" s="72" t="s">
        <v>203</v>
      </c>
      <c r="D17" s="73">
        <v>157267.16</v>
      </c>
      <c r="E17" s="107"/>
      <c r="F17" s="73">
        <v>157267.16</v>
      </c>
    </row>
    <row r="18" spans="1:6" ht="15.75" thickBot="1">
      <c r="A18" s="64" t="s">
        <v>210</v>
      </c>
      <c r="B18" s="66" t="s">
        <v>211</v>
      </c>
      <c r="C18" s="67"/>
      <c r="D18" s="64"/>
      <c r="E18" s="105"/>
      <c r="F18" s="64"/>
    </row>
    <row r="19" spans="1:6" ht="15">
      <c r="A19" s="68">
        <v>2.1</v>
      </c>
      <c r="B19" s="69" t="s">
        <v>212</v>
      </c>
      <c r="C19" s="70" t="s">
        <v>203</v>
      </c>
      <c r="D19" s="68">
        <v>85903.98</v>
      </c>
      <c r="E19" s="106"/>
      <c r="F19" s="68">
        <v>85903.98</v>
      </c>
    </row>
    <row r="20" spans="1:6" ht="15">
      <c r="A20" s="68">
        <v>2.2</v>
      </c>
      <c r="B20" s="69" t="s">
        <v>213</v>
      </c>
      <c r="C20" s="70" t="s">
        <v>203</v>
      </c>
      <c r="D20" s="68">
        <v>30573.35</v>
      </c>
      <c r="E20" s="106"/>
      <c r="F20" s="68">
        <v>30573.35</v>
      </c>
    </row>
    <row r="21" spans="1:6" ht="15">
      <c r="A21" s="68">
        <v>2.3</v>
      </c>
      <c r="B21" s="69" t="s">
        <v>215</v>
      </c>
      <c r="C21" s="70" t="s">
        <v>203</v>
      </c>
      <c r="D21" s="68" t="s">
        <v>214</v>
      </c>
      <c r="E21" s="106"/>
      <c r="F21" s="68" t="s">
        <v>214</v>
      </c>
    </row>
    <row r="22" spans="1:6" ht="15">
      <c r="A22" s="68">
        <v>2.4</v>
      </c>
      <c r="B22" s="69" t="s">
        <v>216</v>
      </c>
      <c r="C22" s="70" t="s">
        <v>203</v>
      </c>
      <c r="D22" s="68" t="s">
        <v>214</v>
      </c>
      <c r="E22" s="106"/>
      <c r="F22" s="68" t="s">
        <v>214</v>
      </c>
    </row>
    <row r="23" spans="1:6" ht="15">
      <c r="A23" s="68">
        <v>2.5</v>
      </c>
      <c r="B23" s="69" t="s">
        <v>204</v>
      </c>
      <c r="C23" s="70" t="s">
        <v>203</v>
      </c>
      <c r="D23" s="68">
        <v>10428.05</v>
      </c>
      <c r="E23" s="106"/>
      <c r="F23" s="68">
        <v>10428.05</v>
      </c>
    </row>
    <row r="24" spans="1:6" ht="15.75" thickBot="1">
      <c r="A24" s="74"/>
      <c r="B24" s="75" t="s">
        <v>13</v>
      </c>
      <c r="C24" s="72" t="s">
        <v>203</v>
      </c>
      <c r="D24" s="76">
        <v>126905.39</v>
      </c>
      <c r="E24" s="107"/>
      <c r="F24" s="76">
        <v>126905.39</v>
      </c>
    </row>
    <row r="25" spans="1:6" ht="15.75" thickBot="1">
      <c r="A25" s="64" t="s">
        <v>217</v>
      </c>
      <c r="B25" s="66" t="s">
        <v>218</v>
      </c>
      <c r="C25" s="67"/>
      <c r="D25" s="77"/>
      <c r="E25" s="107"/>
      <c r="F25" s="77"/>
    </row>
    <row r="26" spans="1:6" ht="15">
      <c r="A26" s="78">
        <v>3.1</v>
      </c>
      <c r="B26" s="69" t="s">
        <v>219</v>
      </c>
      <c r="C26" s="70" t="s">
        <v>203</v>
      </c>
      <c r="D26" s="68">
        <v>27301.99</v>
      </c>
      <c r="E26" s="106"/>
      <c r="F26" s="68">
        <v>27301.99</v>
      </c>
    </row>
    <row r="27" spans="1:6" ht="15">
      <c r="A27" s="78">
        <v>3.2</v>
      </c>
      <c r="B27" s="69" t="s">
        <v>220</v>
      </c>
      <c r="C27" s="70" t="s">
        <v>203</v>
      </c>
      <c r="D27" s="68">
        <v>14649.39</v>
      </c>
      <c r="E27" s="106"/>
      <c r="F27" s="68">
        <v>14649.39</v>
      </c>
    </row>
    <row r="28" spans="1:6" ht="15">
      <c r="A28" s="78">
        <v>3.3</v>
      </c>
      <c r="B28" s="69" t="s">
        <v>179</v>
      </c>
      <c r="C28" s="70" t="s">
        <v>203</v>
      </c>
      <c r="D28" s="68">
        <v>21806.13</v>
      </c>
      <c r="E28" s="106"/>
      <c r="F28" s="68">
        <v>21806.13</v>
      </c>
    </row>
    <row r="29" spans="1:6" ht="15">
      <c r="A29" s="78">
        <v>3.4</v>
      </c>
      <c r="B29" s="69" t="s">
        <v>221</v>
      </c>
      <c r="C29" s="70" t="s">
        <v>203</v>
      </c>
      <c r="D29" s="68" t="s">
        <v>214</v>
      </c>
      <c r="E29" s="106"/>
      <c r="F29" s="68" t="s">
        <v>214</v>
      </c>
    </row>
    <row r="30" spans="1:6" ht="15">
      <c r="A30" s="78"/>
      <c r="B30" s="69" t="s">
        <v>222</v>
      </c>
      <c r="C30" s="70" t="s">
        <v>203</v>
      </c>
      <c r="D30" s="68" t="s">
        <v>214</v>
      </c>
      <c r="E30" s="106"/>
      <c r="F30" s="68" t="s">
        <v>214</v>
      </c>
    </row>
    <row r="31" spans="1:6" ht="15">
      <c r="A31" s="78"/>
      <c r="B31" s="69" t="s">
        <v>223</v>
      </c>
      <c r="C31" s="70" t="s">
        <v>203</v>
      </c>
      <c r="D31" s="68" t="s">
        <v>214</v>
      </c>
      <c r="E31" s="106"/>
      <c r="F31" s="68" t="s">
        <v>214</v>
      </c>
    </row>
    <row r="32" spans="1:6" ht="15">
      <c r="A32" s="78">
        <v>3.5</v>
      </c>
      <c r="B32" s="69" t="s">
        <v>224</v>
      </c>
      <c r="C32" s="70" t="s">
        <v>203</v>
      </c>
      <c r="D32" s="68">
        <v>14766.21</v>
      </c>
      <c r="E32" s="106"/>
      <c r="F32" s="68">
        <v>14766.21</v>
      </c>
    </row>
    <row r="33" spans="1:6" ht="15">
      <c r="A33" s="78"/>
      <c r="B33" s="79" t="s">
        <v>13</v>
      </c>
      <c r="C33" s="72" t="s">
        <v>203</v>
      </c>
      <c r="D33" s="80">
        <v>78523.73</v>
      </c>
      <c r="E33" s="108"/>
      <c r="F33" s="80">
        <v>78523.73</v>
      </c>
    </row>
    <row r="34" spans="1:6" ht="15.75" thickBot="1">
      <c r="A34" s="81"/>
      <c r="B34" s="82"/>
      <c r="C34" s="81"/>
      <c r="D34" s="81"/>
      <c r="E34" s="109"/>
      <c r="F34" s="81"/>
    </row>
    <row r="35" spans="1:6" ht="15.75" thickBot="1">
      <c r="A35" s="64"/>
      <c r="B35" s="66" t="s">
        <v>225</v>
      </c>
      <c r="C35" s="67" t="s">
        <v>203</v>
      </c>
      <c r="D35" s="77">
        <v>18117.06</v>
      </c>
      <c r="E35" s="107"/>
      <c r="F35" s="77">
        <v>18117.06</v>
      </c>
    </row>
    <row r="36" spans="1:6" ht="15.75" thickBot="1">
      <c r="A36" s="64" t="s">
        <v>226</v>
      </c>
      <c r="B36" s="83" t="s">
        <v>227</v>
      </c>
      <c r="C36" s="84" t="s">
        <v>203</v>
      </c>
      <c r="D36" s="77">
        <v>380813.33</v>
      </c>
      <c r="E36" s="107"/>
      <c r="F36" s="77">
        <v>380813.33</v>
      </c>
    </row>
    <row r="37" spans="1:6" ht="15">
      <c r="A37" s="85" t="s">
        <v>228</v>
      </c>
      <c r="B37" s="86" t="s">
        <v>229</v>
      </c>
      <c r="C37" s="87" t="s">
        <v>203</v>
      </c>
      <c r="D37" s="80">
        <v>42239.24</v>
      </c>
      <c r="E37" s="108"/>
      <c r="F37" s="80">
        <v>42239.24</v>
      </c>
    </row>
    <row r="38" spans="1:6" ht="15">
      <c r="A38" s="85" t="s">
        <v>230</v>
      </c>
      <c r="B38" s="86" t="s">
        <v>231</v>
      </c>
      <c r="C38" s="87" t="s">
        <v>203</v>
      </c>
      <c r="D38" s="80">
        <v>14537.46</v>
      </c>
      <c r="E38" s="108"/>
      <c r="F38" s="80">
        <v>14537.46</v>
      </c>
    </row>
    <row r="39" spans="1:6" ht="15.75" thickBot="1">
      <c r="A39" s="85" t="s">
        <v>232</v>
      </c>
      <c r="B39" s="86" t="s">
        <v>233</v>
      </c>
      <c r="C39" s="87" t="s">
        <v>203</v>
      </c>
      <c r="D39" s="80" t="s">
        <v>214</v>
      </c>
      <c r="E39" s="108"/>
      <c r="F39" s="80" t="s">
        <v>214</v>
      </c>
    </row>
    <row r="40" spans="1:6" ht="15.75" thickBot="1">
      <c r="A40" s="64"/>
      <c r="B40" s="88" t="s">
        <v>13</v>
      </c>
      <c r="C40" s="89" t="s">
        <v>203</v>
      </c>
      <c r="D40" s="90">
        <v>56776.7</v>
      </c>
      <c r="E40" s="108"/>
      <c r="F40" s="90">
        <v>56776.7</v>
      </c>
    </row>
    <row r="41" spans="1:6" ht="15">
      <c r="A41" s="85" t="s">
        <v>234</v>
      </c>
      <c r="B41" s="86" t="s">
        <v>167</v>
      </c>
      <c r="C41" s="87" t="s">
        <v>203</v>
      </c>
      <c r="D41" s="80">
        <v>145819.75</v>
      </c>
      <c r="E41" s="108"/>
      <c r="F41" s="80">
        <v>145819.75</v>
      </c>
    </row>
    <row r="42" spans="1:6" ht="15.75" thickBot="1">
      <c r="A42" s="85" t="s">
        <v>235</v>
      </c>
      <c r="B42" s="86" t="s">
        <v>236</v>
      </c>
      <c r="C42" s="87" t="s">
        <v>203</v>
      </c>
      <c r="D42" s="80" t="s">
        <v>214</v>
      </c>
      <c r="E42" s="108"/>
      <c r="F42" s="80" t="s">
        <v>214</v>
      </c>
    </row>
    <row r="43" spans="1:6" ht="15.75" thickBot="1">
      <c r="A43" s="64" t="s">
        <v>237</v>
      </c>
      <c r="B43" s="66" t="s">
        <v>238</v>
      </c>
      <c r="C43" s="89" t="s">
        <v>203</v>
      </c>
      <c r="D43" s="90">
        <v>583409.79</v>
      </c>
      <c r="E43" s="108"/>
      <c r="F43" s="90">
        <v>583409.79</v>
      </c>
    </row>
    <row r="44" spans="1:6" ht="15.75" thickBot="1">
      <c r="A44" s="85" t="s">
        <v>239</v>
      </c>
      <c r="B44" s="86" t="s">
        <v>381</v>
      </c>
      <c r="C44" s="87" t="s">
        <v>203</v>
      </c>
      <c r="D44" s="80">
        <f>D43*7%</f>
        <v>40838.685300000005</v>
      </c>
      <c r="E44" s="108"/>
      <c r="F44" s="80"/>
    </row>
    <row r="45" spans="1:6" ht="15.75" thickBot="1">
      <c r="A45" s="64" t="s">
        <v>240</v>
      </c>
      <c r="B45" s="66" t="s">
        <v>227</v>
      </c>
      <c r="C45" s="89" t="s">
        <v>203</v>
      </c>
      <c r="D45" s="90">
        <f>D43+D44</f>
        <v>624248.4753</v>
      </c>
      <c r="E45" s="108"/>
      <c r="F45" s="90">
        <f>F43+F44</f>
        <v>583409.79</v>
      </c>
    </row>
    <row r="46" spans="1:6" ht="15.75" thickBot="1">
      <c r="A46" s="85" t="s">
        <v>241</v>
      </c>
      <c r="B46" s="86" t="s">
        <v>242</v>
      </c>
      <c r="C46" s="87" t="s">
        <v>203</v>
      </c>
      <c r="D46" s="80">
        <v>6928.3</v>
      </c>
      <c r="E46" s="108"/>
      <c r="F46" s="80">
        <v>6928.3</v>
      </c>
    </row>
    <row r="47" spans="1:6" ht="15.75" thickBot="1">
      <c r="A47" s="64" t="s">
        <v>243</v>
      </c>
      <c r="B47" s="66" t="s">
        <v>244</v>
      </c>
      <c r="C47" s="89" t="s">
        <v>203</v>
      </c>
      <c r="D47" s="90">
        <f>D45+D46</f>
        <v>631176.7753000001</v>
      </c>
      <c r="E47" s="108"/>
      <c r="F47" s="90">
        <f>F45+F46</f>
        <v>590338.0900000001</v>
      </c>
    </row>
    <row r="48" spans="1:6" ht="15">
      <c r="A48" s="91"/>
      <c r="B48" s="92" t="s">
        <v>245</v>
      </c>
      <c r="C48" s="98"/>
      <c r="D48" s="93" t="s">
        <v>327</v>
      </c>
      <c r="E48" s="93"/>
      <c r="F48" s="93" t="s">
        <v>327</v>
      </c>
    </row>
    <row r="49" spans="1:6" ht="15">
      <c r="A49" s="91"/>
      <c r="B49" s="92" t="s">
        <v>246</v>
      </c>
      <c r="C49" s="98"/>
      <c r="D49" s="93" t="s">
        <v>328</v>
      </c>
      <c r="E49" s="93"/>
      <c r="F49" s="93" t="s">
        <v>328</v>
      </c>
    </row>
    <row r="50" spans="1:6" ht="15">
      <c r="A50" s="91"/>
      <c r="B50" s="92" t="s">
        <v>301</v>
      </c>
      <c r="C50" s="98"/>
      <c r="D50" s="93"/>
      <c r="E50" s="93"/>
      <c r="F50" s="93"/>
    </row>
    <row r="51" spans="1:6" ht="15">
      <c r="A51" s="91"/>
      <c r="B51" s="92" t="s">
        <v>302</v>
      </c>
      <c r="C51" s="91"/>
      <c r="D51" s="99" t="e">
        <f>D49+#REF!-D47</f>
        <v>#REF!</v>
      </c>
      <c r="E51" s="99"/>
      <c r="F51" s="99">
        <f>F47-F49</f>
        <v>13482.660000000033</v>
      </c>
    </row>
    <row r="52" spans="1:6" ht="15">
      <c r="A52" s="91"/>
      <c r="B52" s="92"/>
      <c r="C52" s="91"/>
      <c r="D52" s="99"/>
      <c r="E52" s="99"/>
      <c r="F52" s="99"/>
    </row>
    <row r="53" spans="1:6" ht="15">
      <c r="A53" s="91"/>
      <c r="B53" s="94" t="s">
        <v>248</v>
      </c>
      <c r="C53" s="94"/>
      <c r="D53" s="95" t="s">
        <v>249</v>
      </c>
      <c r="E53" s="95"/>
      <c r="F53" s="95" t="s">
        <v>249</v>
      </c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2014-03-17T12:37:42Z</cp:lastPrinted>
  <dcterms:created xsi:type="dcterms:W3CDTF">2006-09-28T05:33:49Z</dcterms:created>
  <dcterms:modified xsi:type="dcterms:W3CDTF">2014-03-20T12:44:36Z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