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ГЛАВНАЯ" sheetId="1" r:id="rId1"/>
    <sheet name="Бронная ул. 20 корп. 1" sheetId="2" r:id="rId2"/>
    <sheet name="1-й Индустриальный пер. д.12" sheetId="3" r:id="rId3"/>
    <sheet name="Бронная ул. д.13 корп.1" sheetId="4" r:id="rId4"/>
    <sheet name="Бронная ул. д.14" sheetId="5" r:id="rId5"/>
    <sheet name="Народный бульвар.д.4" sheetId="6" r:id="rId6"/>
    <sheet name="Магистральная ул.д.8 корп.1" sheetId="7" r:id="rId7"/>
    <sheet name="Магистральная ул.д.13.корп.3" sheetId="8" r:id="rId8"/>
    <sheet name="Магистральная ул.д.16" sheetId="9" r:id="rId9"/>
    <sheet name="Магистральная ул. 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.корп.11" sheetId="16" r:id="rId16"/>
    <sheet name="Октябрьская ул.д.31 корп.1" sheetId="17" r:id="rId17"/>
    <sheet name="Октябрьская ул. д. 33" sheetId="18" r:id="rId18"/>
    <sheet name="Октябрьская ул.д.32 корп.16" sheetId="19" r:id="rId19"/>
    <sheet name="Октябрьская ул.д.34" sheetId="20" r:id="rId20"/>
    <sheet name="Октябрьская ул.д.37&quot;а&quot;" sheetId="21" r:id="rId21"/>
    <sheet name="Октябрьская ул.д.37 корп.1" sheetId="22" r:id="rId22"/>
    <sheet name="Октябрьская ул.д.37 корп.2" sheetId="23" r:id="rId23"/>
    <sheet name="Октябрьская ул.д.38" sheetId="24" r:id="rId24"/>
    <sheet name="Октябрьская ул.д.39" sheetId="25" r:id="rId25"/>
    <sheet name="Октябрьская ул.д.40 корп.17" sheetId="26" r:id="rId26"/>
    <sheet name="Октябрьская ул.д.49 корп.1" sheetId="27" r:id="rId27"/>
    <sheet name="Октябрьская ул.д.52" sheetId="28" r:id="rId28"/>
    <sheet name="Октябрьская ул.д.56" sheetId="29" r:id="rId29"/>
    <sheet name="Энгельса ул.д.31" sheetId="30" r:id="rId30"/>
    <sheet name="Энгельса ул.д.35 корп.7" sheetId="31" r:id="rId31"/>
    <sheet name="Энгельса ул.д.43" sheetId="32" r:id="rId32"/>
    <sheet name="Энгельса ул.д.47" sheetId="33" r:id="rId33"/>
    <sheet name="Энгельса ул.д.51" sheetId="34" r:id="rId34"/>
    <sheet name="Энгельса ул.д.53" sheetId="35" r:id="rId35"/>
    <sheet name="Октябрьская ул.д.58" sheetId="36" r:id="rId36"/>
    <sheet name="Октябрьская ул.д.60" sheetId="37" r:id="rId37"/>
    <sheet name="Магистральная ул.д.15" sheetId="38" r:id="rId38"/>
    <sheet name="Магистральная ул.д.17" sheetId="39" r:id="rId39"/>
    <sheet name="Магистральная ул.д.13" sheetId="40" r:id="rId40"/>
    <sheet name="Новикова-Прибоя ул.д.24 корп.1" sheetId="41" r:id="rId41"/>
    <sheet name="Новикова -Прибоя ул.д.24 корп.2" sheetId="42" r:id="rId42"/>
    <sheet name="СВОД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<sst xmlns="http://schemas.openxmlformats.org/spreadsheetml/2006/main" count="4644" uniqueCount="413">
  <si>
    <t>Реализация услуг по содержанию жилищного фонда</t>
  </si>
  <si>
    <t>Доходы по начислению:</t>
  </si>
  <si>
    <t>Платежи населения начислено:</t>
  </si>
  <si>
    <t>Платежи населения поступило:</t>
  </si>
  <si>
    <t>Арендаторы начислено:</t>
  </si>
  <si>
    <t>Арендаторы поступило:</t>
  </si>
  <si>
    <t>Платные услуги:</t>
  </si>
  <si>
    <t>№ п/п</t>
  </si>
  <si>
    <t>Наименование статей</t>
  </si>
  <si>
    <t>Расходы</t>
  </si>
  <si>
    <t xml:space="preserve">1. </t>
  </si>
  <si>
    <t>Благоустройство и санитарная очистка: домовладений, в т.ч.:</t>
  </si>
  <si>
    <t>Заработная плата</t>
  </si>
  <si>
    <t>Итого:</t>
  </si>
  <si>
    <t>2.</t>
  </si>
  <si>
    <t xml:space="preserve">Содержание домового хозяйства </t>
  </si>
  <si>
    <t>Вывоз жидких нечистот</t>
  </si>
  <si>
    <t>Дежурное освещение (сч.фактуры)</t>
  </si>
  <si>
    <t>3.</t>
  </si>
  <si>
    <t>Содержание лифтового оборудования</t>
  </si>
  <si>
    <t>4.</t>
  </si>
  <si>
    <t>Текущий ремонт конструктивных элементов</t>
  </si>
  <si>
    <t>4.4.</t>
  </si>
  <si>
    <t>5.</t>
  </si>
  <si>
    <t>Прочие прямые, общехозяйственные расходы</t>
  </si>
  <si>
    <t>Амортизация</t>
  </si>
  <si>
    <t>Страхование транспорта</t>
  </si>
  <si>
    <t>Обслуживание насосных установок</t>
  </si>
  <si>
    <t>6.</t>
  </si>
  <si>
    <t>7.</t>
  </si>
  <si>
    <t>8.</t>
  </si>
  <si>
    <t>9.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</si>
  <si>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</si>
  <si>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</si>
  <si>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</si>
  <si>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</si>
  <si>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</si>
  <si>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</si>
  <si>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</si>
  <si>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</si>
  <si>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</si>
  <si>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</si>
  <si>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</si>
  <si>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</si>
  <si>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</si>
  <si>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</si>
  <si>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4.1.</t>
  </si>
  <si>
    <t>4.2.</t>
  </si>
  <si>
    <t>4.3.</t>
  </si>
  <si>
    <t>4.5.</t>
  </si>
  <si>
    <t>4.6.</t>
  </si>
  <si>
    <t>5.1.</t>
  </si>
  <si>
    <t>5.2.</t>
  </si>
  <si>
    <t>5.3.</t>
  </si>
  <si>
    <t>5.4.</t>
  </si>
  <si>
    <t>5.6.</t>
  </si>
  <si>
    <t>5.7.</t>
  </si>
  <si>
    <t>5.8.</t>
  </si>
  <si>
    <t xml:space="preserve">Материалы (факт списание) </t>
  </si>
  <si>
    <t>Приобретение моющих средств</t>
  </si>
  <si>
    <t>Себестоимость услуг:</t>
  </si>
  <si>
    <t>Итого расходов:</t>
  </si>
  <si>
    <t xml:space="preserve">Дератизация подвала </t>
  </si>
  <si>
    <t>Техобслуживание вентканалов, газоходов</t>
  </si>
  <si>
    <t xml:space="preserve"> - ППР</t>
  </si>
  <si>
    <t xml:space="preserve">Оплата рабочих текущего ремонта </t>
  </si>
  <si>
    <t xml:space="preserve">Обслуживание ВДГО </t>
  </si>
  <si>
    <t>3.1.</t>
  </si>
  <si>
    <t>3.2.</t>
  </si>
  <si>
    <t>3.3.</t>
  </si>
  <si>
    <t>3.4.</t>
  </si>
  <si>
    <t>Всего:</t>
  </si>
  <si>
    <t>1.</t>
  </si>
  <si>
    <t>1-й Индустриальный пер. д.12</t>
  </si>
  <si>
    <t>Магистральная ул. д.19</t>
  </si>
  <si>
    <t>Способ управления</t>
  </si>
  <si>
    <t>Адрес дома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</si>
  <si>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</si>
  <si>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</si>
  <si>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</si>
  <si>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</si>
  <si>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</si>
  <si>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</si>
  <si>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</si>
  <si>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</si>
  <si>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</si>
  <si>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</si>
  <si>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</si>
  <si>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</si>
  <si>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</si>
  <si>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</si>
  <si>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</si>
  <si>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</si>
  <si>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</si>
  <si>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</si>
  <si>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</si>
  <si>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</si>
  <si>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</si>
  <si>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</si>
  <si>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</si>
  <si>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Бронная ул. д.13 корп.1</t>
  </si>
  <si>
    <t>Бронная ул. д.14</t>
  </si>
  <si>
    <t>Народный бульвар.д.4</t>
  </si>
  <si>
    <t>Магистральная ул.д.8 корп.1</t>
  </si>
  <si>
    <t>Магистральная ул.д.13.корп.3</t>
  </si>
  <si>
    <t>Магистральная ул.д.20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</si>
  <si>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</si>
  <si>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</si>
  <si>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</si>
  <si>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</si>
  <si>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ул.д.10.корп.11</t>
  </si>
  <si>
    <t>Октябрьская ул.д.31 корп.1</t>
  </si>
  <si>
    <t>Октябрьская ул.д.32 корп.16</t>
  </si>
  <si>
    <t>Октябрьская ул.д.34</t>
  </si>
  <si>
    <t>Октябрьская ул.д.37"а"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</si>
  <si>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</si>
  <si>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</si>
  <si>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</si>
  <si>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</si>
  <si>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</si>
  <si>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</si>
  <si>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</si>
  <si>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</si>
  <si>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</si>
  <si>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</si>
  <si>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</si>
  <si>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</si>
  <si>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</si>
  <si>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</si>
  <si>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Вернуться на главную страницу к списку домов</t>
  </si>
  <si>
    <t>в т.ч.управление (9,85% от тарифа)</t>
  </si>
  <si>
    <t xml:space="preserve">Услуги КВЦ (начисл. и обработка, сбор платежей, Обслуживания АРМ) </t>
  </si>
  <si>
    <t>Для просмотра информации о Вашем доме, нажмите на адрес дома. Форма для просмотра откроется автоматически.</t>
  </si>
  <si>
    <t xml:space="preserve">Перечень жилых домов,  находящихся в управлении и на обслуживании в связи с непосредственным способом управления по договорам с ООО "ЖКО Приокский". </t>
  </si>
  <si>
    <t>Договор управления</t>
  </si>
  <si>
    <t>Непосредственный способ управления</t>
  </si>
  <si>
    <t>Жилищно-строительные кооперативы.</t>
  </si>
  <si>
    <t>Октябрьская ул.д.58</t>
  </si>
  <si>
    <t>Октябрьская ул.д.60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</si>
  <si>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</si>
  <si>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</si>
  <si>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</si>
  <si>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</si>
  <si>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 -Прибоя ул.д.24 корп.2</t>
  </si>
  <si>
    <t xml:space="preserve">Техн.освитедельствование: </t>
  </si>
  <si>
    <t>Налог на доходы</t>
  </si>
  <si>
    <t>Прочие:</t>
  </si>
  <si>
    <t>Отчисления во внебюджетные фонды 26,2%</t>
  </si>
  <si>
    <t xml:space="preserve">Услуги аварийно-ремонтной службы </t>
  </si>
  <si>
    <t>Директор ООО "ЖКО Приокский"</t>
  </si>
  <si>
    <t xml:space="preserve">Вывоз твердых бытовых отходов </t>
  </si>
  <si>
    <t xml:space="preserve">Дворник </t>
  </si>
  <si>
    <t xml:space="preserve">Приобретение спецодежды </t>
  </si>
  <si>
    <t xml:space="preserve">Вывоз крупногабаритного мусора </t>
  </si>
  <si>
    <t xml:space="preserve">Техн.обсл.и ремонт лифтов: </t>
  </si>
  <si>
    <t xml:space="preserve">Измерение фаза-нуль: </t>
  </si>
  <si>
    <t>ТСЖ</t>
  </si>
  <si>
    <t xml:space="preserve">Приобретение песочно-соляной смеси </t>
  </si>
  <si>
    <t>З/п мастеров, диспетчеров и т.д.</t>
  </si>
  <si>
    <t xml:space="preserve"> - Заявочный</t>
  </si>
  <si>
    <t xml:space="preserve"> - Профосмотр</t>
  </si>
  <si>
    <t xml:space="preserve"> - Непредвиденные работы</t>
  </si>
  <si>
    <t>1.7.</t>
  </si>
  <si>
    <t>Прочие расходы (аренда трактора, экскаватора, погрузчика, автоподъемника)</t>
  </si>
  <si>
    <t>Уборщицы л/клеток</t>
  </si>
  <si>
    <t>Захоронение ТБО, КГМ и ОПО</t>
  </si>
  <si>
    <t xml:space="preserve">Содержание мастерских </t>
  </si>
  <si>
    <t>Общеэксплуатационные расходы</t>
  </si>
  <si>
    <t>Сведения о выполненных работах (оказанных услугах) по содержанию и ремонту общего имущества в многоквартирных домах за 2011 год по ООО "ЖКО Приокский".</t>
  </si>
  <si>
    <t>Спецодежда, инвентарь</t>
  </si>
  <si>
    <t>ГСМ, запчасти, техобслуж, эл.энергия, свар.аппарата, аттест.раб.мест</t>
  </si>
  <si>
    <t xml:space="preserve">Электротехнические работы :  </t>
  </si>
  <si>
    <t>Прочие расходы: подряд: ремонт швов, кровли</t>
  </si>
  <si>
    <t>РАСХОДЫ:</t>
  </si>
  <si>
    <t>отопление</t>
  </si>
  <si>
    <t>ГВС</t>
  </si>
  <si>
    <t>электроэнергия</t>
  </si>
  <si>
    <t>ВСЕГО ДОХОДОВ:</t>
  </si>
  <si>
    <t>Отопление, ГВС</t>
  </si>
  <si>
    <t>Электроэнергия</t>
  </si>
  <si>
    <t>Коммунальные услуги</t>
  </si>
  <si>
    <t>3.5.</t>
  </si>
  <si>
    <t>Страхование лифтов</t>
  </si>
  <si>
    <t>без Ассоциации, половины обслуживания ПК, без учебных проектов</t>
  </si>
  <si>
    <t>А.Е. Митяев</t>
  </si>
  <si>
    <t>ВСЕГО РАСХОДОВ:</t>
  </si>
  <si>
    <t>Погашение догла Квадре (отопление, ГВС в счет плановой прибыли организации)</t>
  </si>
  <si>
    <t>Итого доход - расход</t>
  </si>
  <si>
    <t>Результат 2012 (плановая прибыль, уменьшенная на величину долга+результат дохода по поступлению за минусом величины расходов)</t>
  </si>
  <si>
    <t>Отчет  о выполнении производственно-финансовых показателей по содержанию и ремонту жилищного фонда</t>
  </si>
  <si>
    <t>за 2012 год</t>
  </si>
  <si>
    <t>по ООО "ЖКО Приокский"</t>
  </si>
  <si>
    <t>ЖСК</t>
  </si>
  <si>
    <t>Отчет</t>
  </si>
  <si>
    <t>о выполненных работах по жилому дому  1-й Индустриальный переулок, д. 12</t>
  </si>
  <si>
    <t xml:space="preserve">Работы, выполненные по технической эксплуатации, ремонту, санитарной очистке жилого дома и придомовой территории  </t>
  </si>
  <si>
    <t>Nпп</t>
  </si>
  <si>
    <t>Статьи затрат</t>
  </si>
  <si>
    <t>Единицы измерения</t>
  </si>
  <si>
    <t>Затраты, руб.</t>
  </si>
  <si>
    <t>1</t>
  </si>
  <si>
    <t>Текущий ремонт:</t>
  </si>
  <si>
    <t>ППР</t>
  </si>
  <si>
    <t>руб.</t>
  </si>
  <si>
    <t>Материалы</t>
  </si>
  <si>
    <t>Непредвиденные затраты</t>
  </si>
  <si>
    <t>Дежурство слесарей,электриков</t>
  </si>
  <si>
    <t>Профилактический осмотр</t>
  </si>
  <si>
    <t>Другое (больничный лист работодателя, отпуска, разовые выплаты, з/плата операторов и т.д.)</t>
  </si>
  <si>
    <t>Прочие (з/части, ГСМ, э/энергия св.апп.)</t>
  </si>
  <si>
    <t>2</t>
  </si>
  <si>
    <t>Санитарная очистка:</t>
  </si>
  <si>
    <t>Зарплата дворников</t>
  </si>
  <si>
    <t>Зарплата уборщиц</t>
  </si>
  <si>
    <t xml:space="preserve"> </t>
  </si>
  <si>
    <t>Погрузка и вывоз к/г мусора</t>
  </si>
  <si>
    <t>Захоронение к/г мусора</t>
  </si>
  <si>
    <t>3</t>
  </si>
  <si>
    <t>Содержание домохозяйства:</t>
  </si>
  <si>
    <t>Вывоз ТБО</t>
  </si>
  <si>
    <t>Захоронение ТБО</t>
  </si>
  <si>
    <t>Лифты:</t>
  </si>
  <si>
    <t>техническое обслуживание</t>
  </si>
  <si>
    <t>диагностичекое обследование</t>
  </si>
  <si>
    <t>Прочие(дез/станция, противопожар.меропр.):</t>
  </si>
  <si>
    <t>Услуги сторонних организаций:</t>
  </si>
  <si>
    <t>4</t>
  </si>
  <si>
    <t>ВСЕГО:</t>
  </si>
  <si>
    <t>5</t>
  </si>
  <si>
    <t>Общецеховые расходы</t>
  </si>
  <si>
    <t>6</t>
  </si>
  <si>
    <t>Отчисления КВЦ</t>
  </si>
  <si>
    <t>7</t>
  </si>
  <si>
    <t>Услуги паспортно-визовой службы</t>
  </si>
  <si>
    <t>8</t>
  </si>
  <si>
    <t>9</t>
  </si>
  <si>
    <t xml:space="preserve">Внеэксплуатационные расходы </t>
  </si>
  <si>
    <t>10</t>
  </si>
  <si>
    <t>ИТОГО:</t>
  </si>
  <si>
    <t>11</t>
  </si>
  <si>
    <t>12</t>
  </si>
  <si>
    <t>13</t>
  </si>
  <si>
    <t>Налог</t>
  </si>
  <si>
    <t>14</t>
  </si>
  <si>
    <t>ВСЕГО К ОПЛАТЕ:</t>
  </si>
  <si>
    <t>Начислено по тарифу</t>
  </si>
  <si>
    <t>Сумма поступлений от населения</t>
  </si>
  <si>
    <t xml:space="preserve">Директор </t>
  </si>
  <si>
    <t>Митяев А.Е.</t>
  </si>
  <si>
    <t>о выполненных работах по жилому дому  Бронная, д. 13 кор.1</t>
  </si>
  <si>
    <t>о выполненных работах по жилому дому  Бронная, д. 14</t>
  </si>
  <si>
    <t>о выполненных работах по жилому дому  Народный бульвар, д. 4</t>
  </si>
  <si>
    <t>о выполненных работах по жилому дому  Магистральная, д. 8 кор.1</t>
  </si>
  <si>
    <t>о выполненных работах по жилому дому  Магистральная, д. 16</t>
  </si>
  <si>
    <t>о выполненных работах по жилому дому  Магистральная, д. 20</t>
  </si>
  <si>
    <t>о выполненных работах по жилому дому  Культуры, д. 1/14</t>
  </si>
  <si>
    <t>о выполненных работах по жилому дому  Культуры, д. 5</t>
  </si>
  <si>
    <t>о выполненных работах по жилому дому  Культуры, д. 7</t>
  </si>
  <si>
    <t>о выполненных работах по жилому дому  Культуры, д. 9/15</t>
  </si>
  <si>
    <t>о выполненных работах по жилому дому  Культуры, д. 10/11</t>
  </si>
  <si>
    <t>о выполненных работах по жилому дому  Октябрьская, д. 31/1</t>
  </si>
  <si>
    <t>о выполненных работах по жилому дому  Октябрьская, д. 32/16</t>
  </si>
  <si>
    <t>о выполненных работах по жилому дому  Октябрьская, д. 34</t>
  </si>
  <si>
    <t>о выполненных работах по жилому дому  Октябрьская, д. 37 кор. 1</t>
  </si>
  <si>
    <t>о выполненных работах по жилому дому  Октябрьская, д. 37 кор. 2</t>
  </si>
  <si>
    <t>о выполненных работах по жилому дому  Октябрьская, д. 38</t>
  </si>
  <si>
    <t>о выполненных работах по жилому дому  Октябрьская , д. 39</t>
  </si>
  <si>
    <t>о выполненных работах по жилому дому  Октябрьская, д. 40 /17</t>
  </si>
  <si>
    <t>о выполненных работах по жилому дому  Октябрьская, д. 49 кор.1</t>
  </si>
  <si>
    <t>о выполненных работах по жилому дому  Октябрьская, д. 52</t>
  </si>
  <si>
    <t>о выполненных работах по жилому дому  Октябрьская , д. 56</t>
  </si>
  <si>
    <t>о выполненных работах по жилому дому  Энгельса, д. 31</t>
  </si>
  <si>
    <t>о выполненных работах по жилому дому  Энгельса, д. 35/7</t>
  </si>
  <si>
    <t>о выполненных работах по жилому дому  Энгельса , д. 43</t>
  </si>
  <si>
    <t>о выполненных работах по жилому дому  Энгельса, д. 47</t>
  </si>
  <si>
    <t>о выполненных работах по жилому дому  Энгельса, д. 51</t>
  </si>
  <si>
    <t>о выполненных работах по жилому дому  Энгельса, д. 53</t>
  </si>
  <si>
    <t>о выполненных работах по жилому дому  Октябрьская , д. 58</t>
  </si>
  <si>
    <t>о выполненных работах по жилому дому  Октябрьская, д. 60</t>
  </si>
  <si>
    <t>о выполненных работах по жилому дому  Магистральная, д. 13</t>
  </si>
  <si>
    <t>о выполненных работах по жилому дому  Магистральная, д. 15</t>
  </si>
  <si>
    <t>о выполненных работах по жилому дому  Магистральная, д. 17</t>
  </si>
  <si>
    <t>о выполненных работах по жилому дому  Новикова-Прибоя, д. 24 кор.1</t>
  </si>
  <si>
    <t>о выполненных работах по жилому дому  Новикова-Прибоя, д .24 кор.2</t>
  </si>
  <si>
    <t>Бронная ул. 20 корп. 1</t>
  </si>
  <si>
    <t>о выполненных работах по жилому дому  Бронная, д. 20 кор.1</t>
  </si>
  <si>
    <t>за 2013 г.</t>
  </si>
  <si>
    <t>Накопления в счет выполнения работ</t>
  </si>
  <si>
    <t>в предстоящем периоде</t>
  </si>
  <si>
    <t>Рентабельность 6 %</t>
  </si>
  <si>
    <t>592283,64</t>
  </si>
  <si>
    <t>Накопления в счет выполнения</t>
  </si>
  <si>
    <t>Выполненные работы в счет</t>
  </si>
  <si>
    <t>будущих поступлений</t>
  </si>
  <si>
    <t>978373,32</t>
  </si>
  <si>
    <t>120742,56</t>
  </si>
  <si>
    <t>64996,44</t>
  </si>
  <si>
    <t>73746,48</t>
  </si>
  <si>
    <t>120214,80</t>
  </si>
  <si>
    <t>120566,52</t>
  </si>
  <si>
    <t>1255740,60</t>
  </si>
  <si>
    <t>работ в предстоящем периоде</t>
  </si>
  <si>
    <t>581640,48</t>
  </si>
  <si>
    <t>1244005,68</t>
  </si>
  <si>
    <t>о выполненных работах по жилому дому  Магистральная, д. 19</t>
  </si>
  <si>
    <t>521729,40</t>
  </si>
  <si>
    <t>438408,36</t>
  </si>
  <si>
    <t>433120,32</t>
  </si>
  <si>
    <t>105608,88</t>
  </si>
  <si>
    <t>100713,60</t>
  </si>
  <si>
    <t>788274,84</t>
  </si>
  <si>
    <t>761770,31</t>
  </si>
  <si>
    <t>58721,16</t>
  </si>
  <si>
    <t>101376,00</t>
  </si>
  <si>
    <t>101428,92</t>
  </si>
  <si>
    <t>865702,68</t>
  </si>
  <si>
    <t>80778,84</t>
  </si>
  <si>
    <t>119171,28</t>
  </si>
  <si>
    <t>98903,52</t>
  </si>
  <si>
    <t>436555,08</t>
  </si>
  <si>
    <t>Магистральная 16</t>
  </si>
  <si>
    <t>ХВС, водоотведение</t>
  </si>
  <si>
    <t xml:space="preserve">Рентабельность </t>
  </si>
  <si>
    <t>о выполненных работах по жилому дому  Магистральная, д. 13 кор. 3</t>
  </si>
  <si>
    <t>за 2014 г.</t>
  </si>
  <si>
    <t>595177,92</t>
  </si>
  <si>
    <t>615514,25</t>
  </si>
  <si>
    <t>Выполненные работы в счет будущих поступлений</t>
  </si>
  <si>
    <t>587199,64</t>
  </si>
  <si>
    <t>Рентабельность 1 %</t>
  </si>
  <si>
    <t>121276,16</t>
  </si>
  <si>
    <t>97523,10</t>
  </si>
  <si>
    <t>Нежилые помещения</t>
  </si>
  <si>
    <t>8382,66</t>
  </si>
  <si>
    <t>Рентабельность 3 %</t>
  </si>
  <si>
    <t>130881,51</t>
  </si>
  <si>
    <t>63016,63</t>
  </si>
  <si>
    <t>6757,81</t>
  </si>
  <si>
    <t>71691,79</t>
  </si>
  <si>
    <t>99850,08</t>
  </si>
  <si>
    <t>Выполненые работы в счет будущих поступлений</t>
  </si>
  <si>
    <t>105489,20</t>
  </si>
  <si>
    <t>257590,57</t>
  </si>
  <si>
    <t>238158,70</t>
  </si>
  <si>
    <t>1280105,73</t>
  </si>
  <si>
    <t>Сумма поступлений льгот</t>
  </si>
  <si>
    <t>Рентабельность 5 %</t>
  </si>
  <si>
    <t>702381,57</t>
  </si>
  <si>
    <t>713363,96</t>
  </si>
  <si>
    <t>Выполненные работы в счет будущпих поступлений</t>
  </si>
  <si>
    <t>1232511,90</t>
  </si>
  <si>
    <t>1226039,84</t>
  </si>
  <si>
    <t>571645,52</t>
  </si>
  <si>
    <t>68436,45</t>
  </si>
  <si>
    <t>2455,74</t>
  </si>
  <si>
    <t>1238498,14</t>
  </si>
  <si>
    <t>40470,60</t>
  </si>
  <si>
    <t>1237453,08</t>
  </si>
  <si>
    <t>1233349,84</t>
  </si>
  <si>
    <t>1252,72</t>
  </si>
  <si>
    <t>Выполненные работы в счет будущих поступления</t>
  </si>
  <si>
    <t>491560,14</t>
  </si>
  <si>
    <t>8873,59</t>
  </si>
  <si>
    <t>754045,44</t>
  </si>
  <si>
    <t>758856,72</t>
  </si>
  <si>
    <t>12662,24</t>
  </si>
  <si>
    <t>430294,54</t>
  </si>
  <si>
    <t>3287,26</t>
  </si>
  <si>
    <t>467448,10</t>
  </si>
  <si>
    <t>Накопления в счет  выполнения  работ</t>
  </si>
  <si>
    <t>83692,32</t>
  </si>
  <si>
    <t>82723,45</t>
  </si>
  <si>
    <t>43219,76</t>
  </si>
  <si>
    <t>107807,28</t>
  </si>
  <si>
    <t>19384,80</t>
  </si>
  <si>
    <t>90452,83</t>
  </si>
  <si>
    <t>816126,23</t>
  </si>
  <si>
    <t>54994,72</t>
  </si>
  <si>
    <t>Выполненные работ в счет будущих поступлений</t>
  </si>
  <si>
    <t>352263,25</t>
  </si>
  <si>
    <t>330968,53</t>
  </si>
  <si>
    <t>169198,40</t>
  </si>
  <si>
    <t>96655,58</t>
  </si>
  <si>
    <t>Выполненные работы в счет будущих плоступлений</t>
  </si>
  <si>
    <t>272777,30</t>
  </si>
  <si>
    <t>256942,26</t>
  </si>
  <si>
    <t>81702,60</t>
  </si>
  <si>
    <t>19141,59</t>
  </si>
  <si>
    <t>849567,92</t>
  </si>
  <si>
    <t>847308,36</t>
  </si>
  <si>
    <t>789297,85</t>
  </si>
  <si>
    <t>9842,47</t>
  </si>
  <si>
    <t>828413,52</t>
  </si>
  <si>
    <t>818772,96</t>
  </si>
  <si>
    <t>81195,78</t>
  </si>
  <si>
    <t>597951,00</t>
  </si>
  <si>
    <t>576110,27</t>
  </si>
  <si>
    <t>107418,63</t>
  </si>
  <si>
    <t>95712,25</t>
  </si>
  <si>
    <t>95610,96</t>
  </si>
  <si>
    <t>85035,77</t>
  </si>
  <si>
    <t>430569,28</t>
  </si>
  <si>
    <t>961966,96</t>
  </si>
  <si>
    <t>Прочие: Электроэнергия</t>
  </si>
  <si>
    <t>1288029,84</t>
  </si>
  <si>
    <t>1262830,45</t>
  </si>
  <si>
    <t>Прочие: электроэнергия</t>
  </si>
  <si>
    <t>Октябрьская ул. д. 33</t>
  </si>
  <si>
    <t>о выполненных работах по жилому дому  Октябрьская д. 33</t>
  </si>
  <si>
    <t>ГВС, отопление</t>
  </si>
  <si>
    <t>898556,62</t>
  </si>
  <si>
    <t>801846,76</t>
  </si>
  <si>
    <t>227652,40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</si>
</sst>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1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8"/>
      <name val="Calibri"/>
      <family val="2"/>
    </font>
    <font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2" fillId="15" borderId="7" applyNumberFormat="0" applyAlignment="0" applyProtection="0"/>
    <xf numFmtId="0" fontId="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42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12" fillId="0" borderId="12" xfId="0" applyNumberFormat="1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44" fontId="0" fillId="0" borderId="10" xfId="0" applyNumberForma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43" fontId="0" fillId="0" borderId="10" xfId="0" applyNumberFormat="1" applyFill="1" applyBorder="1" applyAlignment="1">
      <alignment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right"/>
    </xf>
    <xf numFmtId="44" fontId="0" fillId="8" borderId="10" xfId="0" applyNumberForma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left" vertical="top" wrapText="1"/>
    </xf>
    <xf numFmtId="0" fontId="0" fillId="8" borderId="10" xfId="0" applyNumberFormat="1" applyFill="1" applyBorder="1" applyAlignment="1">
      <alignment vertical="top" wrapText="1"/>
    </xf>
    <xf numFmtId="16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justify" wrapText="1"/>
    </xf>
    <xf numFmtId="43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 vertical="top" wrapText="1"/>
    </xf>
    <xf numFmtId="43" fontId="0" fillId="8" borderId="10" xfId="0" applyNumberFormat="1" applyFill="1" applyBorder="1" applyAlignment="1">
      <alignment vertical="top" wrapText="1"/>
    </xf>
    <xf numFmtId="43" fontId="0" fillId="8" borderId="10" xfId="0" applyNumberFormat="1" applyFill="1" applyBorder="1" applyAlignment="1">
      <alignment/>
    </xf>
    <xf numFmtId="43" fontId="0" fillId="0" borderId="0" xfId="0" applyNumberFormat="1" applyAlignment="1">
      <alignment horizontal="right"/>
    </xf>
    <xf numFmtId="0" fontId="2" fillId="18" borderId="10" xfId="0" applyFont="1" applyFill="1" applyBorder="1" applyAlignment="1">
      <alignment horizontal="left"/>
    </xf>
    <xf numFmtId="0" fontId="2" fillId="18" borderId="10" xfId="0" applyFont="1" applyFill="1" applyBorder="1" applyAlignment="1">
      <alignment horizontal="left" wrapText="1"/>
    </xf>
    <xf numFmtId="43" fontId="0" fillId="18" borderId="10" xfId="0" applyNumberFormat="1" applyFill="1" applyBorder="1" applyAlignment="1">
      <alignment/>
    </xf>
    <xf numFmtId="44" fontId="2" fillId="8" borderId="1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" fontId="0" fillId="0" borderId="13" xfId="0" applyNumberFormat="1" applyFill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9" fillId="0" borderId="0" xfId="0" applyFont="1" applyAlignment="1">
      <alignment horizontal="centerContinuous" vertical="center" wrapText="1"/>
    </xf>
    <xf numFmtId="0" fontId="30" fillId="0" borderId="0" xfId="0" applyFont="1" applyAlignment="1">
      <alignment horizontal="centerContinuous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0" fillId="0" borderId="15" xfId="0" applyFont="1" applyBorder="1" applyAlignment="1">
      <alignment horizontal="right" vertical="center"/>
    </xf>
    <xf numFmtId="0" fontId="30" fillId="0" borderId="10" xfId="0" applyFont="1" applyBorder="1" applyAlignment="1">
      <alignment/>
    </xf>
    <xf numFmtId="0" fontId="30" fillId="0" borderId="16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/>
    </xf>
    <xf numFmtId="0" fontId="30" fillId="0" borderId="14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 horizontal="right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3" fillId="0" borderId="0" xfId="0" applyFont="1" applyAlignment="1">
      <alignment horizontal="centerContinuous" vertical="center" wrapText="1"/>
    </xf>
    <xf numFmtId="0" fontId="33" fillId="0" borderId="0" xfId="0" applyFont="1" applyAlignment="1">
      <alignment horizontal="centerContinuous" wrapText="1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42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left"/>
    </xf>
    <xf numFmtId="2" fontId="30" fillId="0" borderId="14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32" fillId="0" borderId="0" xfId="0" applyNumberFormat="1" applyFont="1" applyAlignment="1">
      <alignment/>
    </xf>
    <xf numFmtId="2" fontId="30" fillId="0" borderId="10" xfId="0" applyNumberFormat="1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left"/>
    </xf>
    <xf numFmtId="0" fontId="30" fillId="0" borderId="18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right" vertical="center"/>
    </xf>
    <xf numFmtId="0" fontId="30" fillId="0" borderId="16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0" fillId="0" borderId="15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right"/>
    </xf>
    <xf numFmtId="2" fontId="30" fillId="0" borderId="17" xfId="0" applyNumberFormat="1" applyFont="1" applyBorder="1" applyAlignment="1">
      <alignment horizontal="right"/>
    </xf>
    <xf numFmtId="0" fontId="8" fillId="0" borderId="0" xfId="48" applyAlignment="1">
      <alignment horizontal="center"/>
    </xf>
    <xf numFmtId="0" fontId="15" fillId="0" borderId="0" xfId="0" applyFont="1" applyAlignment="1">
      <alignment horizontal="center" wrapText="1"/>
    </xf>
    <xf numFmtId="0" fontId="8" fillId="3" borderId="5" xfId="47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72;&#1085;&#1080;&#1077;%20&#1084;&#1072;&#1090;&#1077;&#1088;&#1080;&#1072;&#1083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3;&#1086;&#1076;&#1086;&#1074;&#1072;&#1085;&#1080;&#1077;%20&#1089;&#1088;&#1077;&#1076;&#1089;&#1090;&#1074;%20&#1087;&#1086;%20&#1101;&#1083;&#1077;&#1082;&#1090;&#1088;&#1086;&#1101;&#1085;&#1077;&#1088;&#1075;&#1080;&#1080;%20&#1087;&#1086;%20&#1078;&#1080;&#1083;&#1099;&#1084;%20&#1076;&#1086;&#1084;&#1072;&#1084;%20&#1074;%202011%20&#1075;&#1086;&#1076;&#1091;%20&#1089;&#1086;&#1075;&#1083;&#1072;&#1089;&#1085;&#1086;%20&#1074;&#1099;&#1089;&#1090;&#1072;&#1074;&#1083;&#1077;&#1085;&#1085;&#1099;&#1093;%20&#1089;&#1095;&#1077;&#1090;&#1086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0;&#1103;%20&#1080;%20&#1087;&#1086;&#1089;&#1090;&#1091;&#1087;&#1083;&#1077;&#1085;&#1080;&#1103;%20&#1087;&#1083;&#1072;&#1090;&#1077;&#1078;&#1077;&#1081;%20&#1079;&#1072;%20&#1089;&#1086;&#1076;&#1077;&#1088;&#1078;&#1072;&#1085;&#1080;&#1077;%20&#1078;&#1080;&#1083;&#1100;&#1103;%20&#1079;&#1072;%203%20&#1082;&#1074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P43">
            <v>384876.44000000006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R42">
            <v>1327545.62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AB43">
            <v>16115919.439999994</v>
          </cell>
          <cell r="AC43">
            <v>15762325.129999999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34">
      <selection activeCell="B43" sqref="B43"/>
    </sheetView>
  </sheetViews>
  <sheetFormatPr defaultColWidth="9.140625" defaultRowHeight="15"/>
  <cols>
    <col min="1" max="1" width="8.28125" style="0" customWidth="1"/>
    <col min="2" max="2" width="47.7109375" style="0" customWidth="1"/>
    <col min="3" max="3" width="37.28125" style="0" customWidth="1"/>
  </cols>
  <sheetData>
    <row r="1" spans="1:3" ht="15">
      <c r="A1" s="135"/>
      <c r="B1" s="135"/>
      <c r="C1" s="135"/>
    </row>
    <row r="2" spans="1:3" ht="14.25" customHeight="1">
      <c r="A2" s="135"/>
      <c r="B2" s="135"/>
      <c r="C2" s="135"/>
    </row>
    <row r="3" spans="1:3" ht="15">
      <c r="A3" s="4"/>
      <c r="B3" s="4"/>
      <c r="C3" s="4"/>
    </row>
    <row r="4" spans="1:3" ht="31.5" customHeight="1" thickBot="1">
      <c r="A4" s="136" t="s">
        <v>132</v>
      </c>
      <c r="B4" s="136"/>
      <c r="C4" s="136"/>
    </row>
    <row r="5" spans="1:4" ht="15">
      <c r="A5" s="137"/>
      <c r="B5" s="137"/>
      <c r="C5" s="137"/>
      <c r="D5" s="12"/>
    </row>
    <row r="7" spans="1:3" ht="36" customHeight="1">
      <c r="A7" s="138" t="s">
        <v>133</v>
      </c>
      <c r="B7" s="138"/>
      <c r="C7" s="138"/>
    </row>
    <row r="9" spans="1:3" ht="15">
      <c r="A9" s="6" t="s">
        <v>7</v>
      </c>
      <c r="B9" s="6" t="s">
        <v>76</v>
      </c>
      <c r="C9" s="6" t="s">
        <v>75</v>
      </c>
    </row>
    <row r="10" spans="1:3" ht="15">
      <c r="A10" s="6">
        <v>1</v>
      </c>
      <c r="B10" s="6">
        <v>2</v>
      </c>
      <c r="C10" s="6">
        <v>3</v>
      </c>
    </row>
    <row r="11" spans="1:5" ht="15">
      <c r="A11" s="7" t="s">
        <v>72</v>
      </c>
      <c r="B11" s="8" t="s">
        <v>73</v>
      </c>
      <c r="C11" s="13" t="s">
        <v>134</v>
      </c>
      <c r="E11" s="9"/>
    </row>
    <row r="12" spans="1:3" ht="15">
      <c r="A12" s="7" t="s">
        <v>14</v>
      </c>
      <c r="B12" s="8" t="s">
        <v>100</v>
      </c>
      <c r="C12" s="13" t="s">
        <v>134</v>
      </c>
    </row>
    <row r="13" spans="1:5" ht="15">
      <c r="A13" s="7" t="s">
        <v>18</v>
      </c>
      <c r="B13" s="8" t="s">
        <v>101</v>
      </c>
      <c r="C13" s="13" t="s">
        <v>135</v>
      </c>
      <c r="E13" s="2"/>
    </row>
    <row r="14" spans="1:5" ht="15">
      <c r="A14" s="7" t="s">
        <v>20</v>
      </c>
      <c r="B14" s="8" t="s">
        <v>102</v>
      </c>
      <c r="C14" s="13" t="s">
        <v>134</v>
      </c>
      <c r="E14" s="2"/>
    </row>
    <row r="15" spans="1:3" ht="15">
      <c r="A15" s="7" t="s">
        <v>23</v>
      </c>
      <c r="B15" s="8" t="s">
        <v>103</v>
      </c>
      <c r="C15" s="13" t="s">
        <v>134</v>
      </c>
    </row>
    <row r="16" spans="1:3" ht="15">
      <c r="A16" s="7" t="s">
        <v>28</v>
      </c>
      <c r="B16" s="8" t="s">
        <v>104</v>
      </c>
      <c r="C16" s="13" t="s">
        <v>134</v>
      </c>
    </row>
    <row r="17" spans="1:3" ht="15">
      <c r="A17" s="7" t="s">
        <v>29</v>
      </c>
      <c r="B17" s="103" t="s">
        <v>320</v>
      </c>
      <c r="C17" s="13" t="s">
        <v>134</v>
      </c>
    </row>
    <row r="18" spans="1:3" ht="15">
      <c r="A18" s="7" t="s">
        <v>30</v>
      </c>
      <c r="B18" s="8" t="s">
        <v>74</v>
      </c>
      <c r="C18" s="13" t="s">
        <v>134</v>
      </c>
    </row>
    <row r="19" spans="1:3" ht="15">
      <c r="A19" s="7" t="s">
        <v>31</v>
      </c>
      <c r="B19" s="8" t="s">
        <v>105</v>
      </c>
      <c r="C19" s="13" t="s">
        <v>134</v>
      </c>
    </row>
    <row r="20" spans="1:3" ht="15">
      <c r="A20" s="7" t="s">
        <v>77</v>
      </c>
      <c r="B20" s="8" t="s">
        <v>106</v>
      </c>
      <c r="C20" s="5" t="s">
        <v>135</v>
      </c>
    </row>
    <row r="21" spans="1:3" ht="15">
      <c r="A21" s="7" t="s">
        <v>78</v>
      </c>
      <c r="B21" s="8" t="s">
        <v>107</v>
      </c>
      <c r="C21" s="5" t="s">
        <v>135</v>
      </c>
    </row>
    <row r="22" spans="1:3" ht="15">
      <c r="A22" s="7" t="s">
        <v>79</v>
      </c>
      <c r="B22" s="8" t="s">
        <v>108</v>
      </c>
      <c r="C22" s="5" t="s">
        <v>135</v>
      </c>
    </row>
    <row r="23" spans="1:3" ht="15">
      <c r="A23" s="7" t="s">
        <v>80</v>
      </c>
      <c r="B23" s="8" t="s">
        <v>109</v>
      </c>
      <c r="C23" s="5" t="s">
        <v>135</v>
      </c>
    </row>
    <row r="24" spans="1:3" ht="15">
      <c r="A24" s="7" t="s">
        <v>81</v>
      </c>
      <c r="B24" s="8" t="s">
        <v>110</v>
      </c>
      <c r="C24" s="5" t="s">
        <v>135</v>
      </c>
    </row>
    <row r="25" spans="1:3" ht="15">
      <c r="A25" s="7" t="s">
        <v>82</v>
      </c>
      <c r="B25" s="8" t="s">
        <v>111</v>
      </c>
      <c r="C25" s="5" t="s">
        <v>135</v>
      </c>
    </row>
    <row r="26" spans="1:3" ht="15">
      <c r="A26" s="7" t="s">
        <v>83</v>
      </c>
      <c r="B26" s="8" t="s">
        <v>112</v>
      </c>
      <c r="C26" s="5" t="s">
        <v>135</v>
      </c>
    </row>
    <row r="27" spans="1:3" ht="15">
      <c r="A27" s="7" t="s">
        <v>84</v>
      </c>
      <c r="B27" s="8" t="s">
        <v>113</v>
      </c>
      <c r="C27" s="5" t="s">
        <v>135</v>
      </c>
    </row>
    <row r="28" spans="1:3" ht="15">
      <c r="A28" s="7" t="s">
        <v>85</v>
      </c>
      <c r="B28" s="8" t="s">
        <v>114</v>
      </c>
      <c r="C28" s="13" t="s">
        <v>134</v>
      </c>
    </row>
    <row r="29" spans="1:3" ht="15">
      <c r="A29" s="7" t="s">
        <v>86</v>
      </c>
      <c r="B29" s="8" t="s">
        <v>115</v>
      </c>
      <c r="C29" s="13" t="s">
        <v>134</v>
      </c>
    </row>
    <row r="30" spans="1:3" ht="15">
      <c r="A30" s="7" t="s">
        <v>87</v>
      </c>
      <c r="B30" s="8" t="s">
        <v>116</v>
      </c>
      <c r="C30" s="13" t="s">
        <v>134</v>
      </c>
    </row>
    <row r="31" spans="1:3" ht="15">
      <c r="A31" s="7" t="s">
        <v>88</v>
      </c>
      <c r="B31" s="8" t="s">
        <v>117</v>
      </c>
      <c r="C31" s="5" t="s">
        <v>135</v>
      </c>
    </row>
    <row r="32" spans="1:3" ht="15">
      <c r="A32" s="7" t="s">
        <v>89</v>
      </c>
      <c r="B32" s="8" t="s">
        <v>118</v>
      </c>
      <c r="C32" s="13" t="s">
        <v>134</v>
      </c>
    </row>
    <row r="33" spans="1:3" ht="15">
      <c r="A33" s="7" t="s">
        <v>90</v>
      </c>
      <c r="B33" s="8" t="s">
        <v>119</v>
      </c>
      <c r="C33" s="5" t="s">
        <v>135</v>
      </c>
    </row>
    <row r="34" spans="1:3" ht="15">
      <c r="A34" s="7" t="s">
        <v>91</v>
      </c>
      <c r="B34" s="8" t="s">
        <v>120</v>
      </c>
      <c r="C34" s="5" t="s">
        <v>135</v>
      </c>
    </row>
    <row r="35" spans="1:3" ht="15">
      <c r="A35" s="7" t="s">
        <v>92</v>
      </c>
      <c r="B35" s="8" t="s">
        <v>121</v>
      </c>
      <c r="C35" s="13" t="s">
        <v>134</v>
      </c>
    </row>
    <row r="36" spans="1:3" ht="15">
      <c r="A36" s="7" t="s">
        <v>93</v>
      </c>
      <c r="B36" s="8" t="s">
        <v>122</v>
      </c>
      <c r="C36" s="13" t="s">
        <v>134</v>
      </c>
    </row>
    <row r="37" spans="1:3" ht="15">
      <c r="A37" s="7" t="s">
        <v>94</v>
      </c>
      <c r="B37" s="8" t="s">
        <v>123</v>
      </c>
      <c r="C37" s="5" t="s">
        <v>135</v>
      </c>
    </row>
    <row r="38" spans="1:3" ht="15">
      <c r="A38" s="7" t="s">
        <v>95</v>
      </c>
      <c r="B38" s="8" t="s">
        <v>124</v>
      </c>
      <c r="C38" s="13" t="s">
        <v>134</v>
      </c>
    </row>
    <row r="39" spans="1:3" ht="15">
      <c r="A39" s="7" t="s">
        <v>96</v>
      </c>
      <c r="B39" s="8" t="s">
        <v>125</v>
      </c>
      <c r="C39" s="5" t="s">
        <v>135</v>
      </c>
    </row>
    <row r="40" spans="1:3" ht="15">
      <c r="A40" s="7" t="s">
        <v>97</v>
      </c>
      <c r="B40" s="8" t="s">
        <v>126</v>
      </c>
      <c r="C40" s="5" t="s">
        <v>135</v>
      </c>
    </row>
    <row r="41" spans="1:3" ht="15">
      <c r="A41" s="7" t="s">
        <v>98</v>
      </c>
      <c r="B41" s="8" t="s">
        <v>127</v>
      </c>
      <c r="C41" s="5" t="s">
        <v>135</v>
      </c>
    </row>
    <row r="42" spans="1:3" ht="15">
      <c r="A42" s="7" t="s">
        <v>99</v>
      </c>
      <c r="B42" s="8" t="s">
        <v>128</v>
      </c>
      <c r="C42" s="13" t="s">
        <v>134</v>
      </c>
    </row>
    <row r="43" spans="1:3" ht="15">
      <c r="A43" s="7">
        <v>33</v>
      </c>
      <c r="B43" s="8" t="s">
        <v>284</v>
      </c>
      <c r="C43" s="13" t="s">
        <v>134</v>
      </c>
    </row>
    <row r="44" spans="1:3" ht="15">
      <c r="A44" s="101"/>
      <c r="B44" s="103" t="s">
        <v>407</v>
      </c>
      <c r="C44" s="102"/>
    </row>
    <row r="45" spans="1:3" ht="15">
      <c r="A45" s="134" t="s">
        <v>136</v>
      </c>
      <c r="B45" s="134"/>
      <c r="C45" s="134"/>
    </row>
    <row r="47" spans="1:3" ht="15">
      <c r="A47" s="5">
        <v>1</v>
      </c>
      <c r="B47" s="8" t="s">
        <v>137</v>
      </c>
      <c r="C47" s="5" t="s">
        <v>192</v>
      </c>
    </row>
    <row r="48" spans="1:3" ht="15">
      <c r="A48" s="5">
        <v>2</v>
      </c>
      <c r="B48" s="8" t="s">
        <v>138</v>
      </c>
      <c r="C48" s="5" t="s">
        <v>192</v>
      </c>
    </row>
    <row r="49" spans="1:3" ht="15">
      <c r="A49" s="5">
        <v>3</v>
      </c>
      <c r="B49" s="8" t="s">
        <v>139</v>
      </c>
      <c r="C49" s="5" t="s">
        <v>192</v>
      </c>
    </row>
    <row r="50" spans="1:3" ht="15">
      <c r="A50" s="5">
        <v>4</v>
      </c>
      <c r="B50" s="8" t="s">
        <v>140</v>
      </c>
      <c r="C50" s="5" t="s">
        <v>192</v>
      </c>
    </row>
    <row r="51" spans="1:3" ht="15">
      <c r="A51" s="5">
        <v>5</v>
      </c>
      <c r="B51" s="8" t="s">
        <v>141</v>
      </c>
      <c r="C51" s="5" t="s">
        <v>156</v>
      </c>
    </row>
    <row r="52" spans="1:3" ht="15">
      <c r="A52" s="5">
        <v>6</v>
      </c>
      <c r="B52" s="8" t="s">
        <v>142</v>
      </c>
      <c r="C52" s="5" t="s">
        <v>192</v>
      </c>
    </row>
    <row r="53" spans="1:3" ht="15">
      <c r="A53" s="5">
        <v>7</v>
      </c>
      <c r="B53" s="8" t="s">
        <v>143</v>
      </c>
      <c r="C53" s="5" t="s">
        <v>192</v>
      </c>
    </row>
  </sheetData>
  <sheetProtection/>
  <mergeCells count="5">
    <mergeCell ref="A45:C45"/>
    <mergeCell ref="A1:C2"/>
    <mergeCell ref="A4:C4"/>
    <mergeCell ref="A5:C5"/>
    <mergeCell ref="A7:C7"/>
  </mergeCells>
  <hyperlinks>
    <hyperlink ref="B11" location="'1-й Индустриальный пер. д.12'!A1" display="'1-й Индустриальный пер. д.12'"/>
    <hyperlink ref="B12" location="'Бронная ул. д.13 корп.1'!A1" display="'Бронная ул. д.13 корп.1"/>
    <hyperlink ref="B13" location="'Бронная ул. д.14'!A1" display="'Бронная ул. 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.корп.3'!A1" display="'Магистральная ул.д.13.корп.3"/>
    <hyperlink ref="B18" location="'Магистральная ул. д.19'!A1" display="'Магистральная ул. д.19"/>
    <hyperlink ref="B19" location="'Магистральная ул.д.20'!A1" display="'Магистральная ул.д.20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.корп.11'!A1" display="'Культуры ул.д.10.корп.11'!A1"/>
    <hyperlink ref="B25" location="'Октябрьская ул.д.31 корп.1'!A1" display="'Октябрьская ул.д.31 корп.1"/>
    <hyperlink ref="B26" location="'Октябрьская ул.д.32 корп.16'!A1" display="'Октябрьская ул.д.32 корп.16"/>
    <hyperlink ref="B27" location="'Октябрьская ул.д.34'!A1" display="'Октябрьская ул.д.34"/>
    <hyperlink ref="B28" location="'Октябрьская ул.д.37&quot;а&quot;'!A1" display="'Октябрьская ул.д.37&quot;а&quot;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8'!A1" display="'Октябрьская ул.д.38"/>
    <hyperlink ref="B32" location="'Октябрьская ул.д.39'!A1" display="'Октябрьская ул.д.39"/>
    <hyperlink ref="B33" location="'Октябрьская ул.д.40 корп.17'!A1" display="'Октябрьская ул.д.40 корп.17"/>
    <hyperlink ref="B34" location="'Октябрьская ул.д.49 корп.1'!A1" display="'Октябрьская ул.д.49 корп.1"/>
    <hyperlink ref="B35" location="'Октябрьская ул.д.52'!A1" display="'Октябрьская ул.д.52"/>
    <hyperlink ref="B36" location="'Октябрьская ул.д.56'!A1" display="'Октябрьская ул.д.56"/>
    <hyperlink ref="B37" location="'Энгельса ул.д.31'!A1" display="'Энгельса ул.д.31"/>
    <hyperlink ref="B38" location="'Энгельса ул.д.35 корп.7'!A1" display="'Энгельса ул.д.35 корп.7"/>
    <hyperlink ref="B39" location="'Энгельса ул.д.43'!A1" display="'Энгельса ул.д.43"/>
    <hyperlink ref="B40" location="'Энгельса ул.д.47'!A1" display="'Энгельса ул.д.47"/>
    <hyperlink ref="B41" location="'Энгельса ул.д.51'!A1" display="'Энгельса ул.д.51"/>
    <hyperlink ref="B42" location="'Энгельса ул.д.53'!A1" display="'Энгельса ул.д.53"/>
    <hyperlink ref="B47" location="'Октябрьская ул.д.58'!A1" display="'Октябрьская ул.д.58"/>
    <hyperlink ref="B48" location="'Октябрьская ул.д.60'!A1" display="'Октябрьская ул.д.60"/>
    <hyperlink ref="B49" location="'Магистральная ул.д.13'!A1" display="'Магистральная ул.д.13"/>
    <hyperlink ref="B50" location="'Магистральная ул.д.15'!A1" display="'Магистральная ул.д.15"/>
    <hyperlink ref="B51" location="'Магистральная ул.д.17'!A1" display="'Магистральная ул.д.17"/>
    <hyperlink ref="B52" location="'Новикова-Прибоя ул.д.24 корп.1'!A1" display="'Новикова-Прибоя ул.д.24 корп.1"/>
    <hyperlink ref="B53" location="'Новикова -Прибоя ул.д.24 корп.2'!A1" display="'Новикова -Прибоя ул.д.24 корп.2"/>
    <hyperlink ref="B43" location="'Бронная ул. 20 корп. 1'!R1C1" display="Бронная ул. 20 корп. 1"/>
    <hyperlink ref="B17" location="'Магистральная ул.д.16'!R1C1" display="Магистральная 16"/>
    <hyperlink ref="B44" location="'Октябрьская ул. д. 33'!A1" display="Октябрьская ул. д. 33"/>
  </hyperlink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28125" style="1" customWidth="1"/>
    <col min="2" max="2" width="73.421875" style="0" customWidth="1"/>
    <col min="3" max="3" width="13.7109375" style="10" customWidth="1"/>
    <col min="4" max="4" width="29.7109375" style="16" customWidth="1"/>
    <col min="5" max="6" width="9.140625" style="16" customWidth="1"/>
    <col min="7" max="7" width="8.421875" style="16" customWidth="1"/>
    <col min="8" max="8" width="9.140625" style="16" customWidth="1"/>
    <col min="9" max="9" width="8.5742187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304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218545.05</v>
      </c>
    </row>
    <row r="11" spans="1:4" ht="15">
      <c r="A11" s="68">
        <v>1.2</v>
      </c>
      <c r="B11" s="69" t="s">
        <v>204</v>
      </c>
      <c r="C11" s="70" t="s">
        <v>203</v>
      </c>
      <c r="D11" s="68">
        <v>63106.41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31986.41</v>
      </c>
    </row>
    <row r="14" spans="1:4" ht="15">
      <c r="A14" s="68">
        <v>1.5</v>
      </c>
      <c r="B14" s="69" t="s">
        <v>207</v>
      </c>
      <c r="C14" s="70" t="s">
        <v>203</v>
      </c>
      <c r="D14" s="68">
        <v>38546.32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3703.09</v>
      </c>
    </row>
    <row r="16" spans="1:4" ht="15">
      <c r="A16" s="68">
        <v>1.7</v>
      </c>
      <c r="B16" s="69" t="s">
        <v>209</v>
      </c>
      <c r="C16" s="70" t="s">
        <v>203</v>
      </c>
      <c r="D16" s="68">
        <v>95923.24</v>
      </c>
    </row>
    <row r="17" spans="1:4" ht="15.75" thickBot="1">
      <c r="A17" s="71" t="s">
        <v>13</v>
      </c>
      <c r="B17" s="71"/>
      <c r="C17" s="72" t="s">
        <v>203</v>
      </c>
      <c r="D17" s="73">
        <v>451810.53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109560.5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21601.87</v>
      </c>
    </row>
    <row r="22" spans="1:4" ht="15.75" thickBot="1">
      <c r="A22" s="74"/>
      <c r="B22" s="75" t="s">
        <v>13</v>
      </c>
      <c r="C22" s="72" t="s">
        <v>203</v>
      </c>
      <c r="D22" s="76">
        <v>131162.37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75487.95</v>
      </c>
    </row>
    <row r="25" spans="1:4" ht="15">
      <c r="A25" s="78">
        <v>3.2</v>
      </c>
      <c r="B25" s="69" t="s">
        <v>220</v>
      </c>
      <c r="C25" s="70" t="s">
        <v>203</v>
      </c>
      <c r="D25" s="68">
        <v>27342.28</v>
      </c>
    </row>
    <row r="26" spans="1:4" ht="15">
      <c r="A26" s="78">
        <v>3.3</v>
      </c>
      <c r="B26" s="69" t="s">
        <v>179</v>
      </c>
      <c r="C26" s="70" t="s">
        <v>203</v>
      </c>
      <c r="D26" s="68">
        <v>42010.52</v>
      </c>
    </row>
    <row r="27" spans="1:4" ht="15">
      <c r="A27" s="78">
        <v>3.4</v>
      </c>
      <c r="B27" s="69" t="s">
        <v>221</v>
      </c>
      <c r="C27" s="70" t="s">
        <v>203</v>
      </c>
      <c r="D27" s="68">
        <v>261084</v>
      </c>
    </row>
    <row r="28" spans="1:4" ht="15">
      <c r="A28" s="78"/>
      <c r="B28" s="69" t="s">
        <v>222</v>
      </c>
      <c r="C28" s="70" t="s">
        <v>203</v>
      </c>
      <c r="D28" s="68">
        <v>245912</v>
      </c>
    </row>
    <row r="29" spans="1:4" ht="15">
      <c r="A29" s="78"/>
      <c r="B29" s="69" t="s">
        <v>223</v>
      </c>
      <c r="C29" s="70" t="s">
        <v>203</v>
      </c>
      <c r="D29" s="68">
        <v>15172</v>
      </c>
    </row>
    <row r="30" spans="1:4" ht="15">
      <c r="A30" s="78">
        <v>3.5</v>
      </c>
      <c r="B30" s="69" t="s">
        <v>224</v>
      </c>
      <c r="C30" s="70" t="s">
        <v>203</v>
      </c>
      <c r="D30" s="68">
        <v>24782.7</v>
      </c>
    </row>
    <row r="31" spans="1:4" ht="15">
      <c r="A31" s="78"/>
      <c r="B31" s="79" t="s">
        <v>13</v>
      </c>
      <c r="C31" s="72" t="s">
        <v>203</v>
      </c>
      <c r="D31" s="80">
        <v>430707.45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15841.98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1029522.34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72366.58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26397.81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98764.39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240744.17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1369030.9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13690.309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1382721.2089999998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12952.37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1395673.579</v>
      </c>
    </row>
    <row r="46" spans="1:4" ht="15">
      <c r="A46" s="91"/>
      <c r="B46" s="92" t="s">
        <v>245</v>
      </c>
      <c r="C46" s="98"/>
      <c r="D46" s="93" t="s">
        <v>357</v>
      </c>
    </row>
    <row r="47" spans="1:4" ht="15">
      <c r="A47" s="91"/>
      <c r="B47" s="92" t="s">
        <v>246</v>
      </c>
      <c r="C47" s="98"/>
      <c r="D47" s="93" t="s">
        <v>358</v>
      </c>
    </row>
    <row r="48" spans="1:4" ht="15">
      <c r="A48" s="91"/>
      <c r="B48" s="92" t="s">
        <v>332</v>
      </c>
      <c r="C48" s="98"/>
      <c r="D48" s="93" t="s">
        <v>359</v>
      </c>
    </row>
    <row r="49" spans="1:4" ht="15">
      <c r="A49" s="91"/>
      <c r="B49" s="92" t="s">
        <v>360</v>
      </c>
      <c r="C49" s="98"/>
      <c r="D49" s="93">
        <v>161071.02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180" verticalDpi="18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54"/>
  <sheetViews>
    <sheetView workbookViewId="0" topLeftCell="A1">
      <selection activeCell="A4" sqref="A4:C4"/>
    </sheetView>
  </sheetViews>
  <sheetFormatPr defaultColWidth="9.140625" defaultRowHeight="15"/>
  <cols>
    <col min="1" max="1" width="9.00390625" style="1" customWidth="1"/>
    <col min="2" max="2" width="73.7109375" style="0" customWidth="1"/>
    <col min="3" max="3" width="13.7109375" style="10" customWidth="1"/>
    <col min="4" max="4" width="30.00390625" style="16" customWidth="1"/>
    <col min="5" max="9" width="9.140625" style="16" customWidth="1"/>
  </cols>
  <sheetData>
    <row r="4" spans="1:3" ht="15">
      <c r="A4" s="140" t="s">
        <v>129</v>
      </c>
      <c r="B4" s="140"/>
      <c r="C4" s="140"/>
    </row>
    <row r="6" spans="1:4" ht="15.75">
      <c r="A6" s="62" t="s">
        <v>193</v>
      </c>
      <c r="B6" s="62"/>
      <c r="C6" s="62"/>
      <c r="D6" s="62"/>
    </row>
    <row r="7" spans="1:4" ht="15">
      <c r="A7" s="96" t="s">
        <v>254</v>
      </c>
      <c r="B7" s="96"/>
      <c r="C7" s="96"/>
      <c r="D7" s="96"/>
    </row>
    <row r="8" spans="1:4" ht="15">
      <c r="A8" s="63" t="s">
        <v>324</v>
      </c>
      <c r="B8" s="63"/>
      <c r="C8" s="63"/>
      <c r="D8" s="63"/>
    </row>
    <row r="9" spans="1:4" ht="15.75" thickBot="1">
      <c r="A9" s="97" t="s">
        <v>195</v>
      </c>
      <c r="B9" s="97"/>
      <c r="C9" s="97"/>
      <c r="D9" s="97"/>
    </row>
    <row r="10" spans="1:4" ht="26.25" thickBot="1">
      <c r="A10" s="64" t="s">
        <v>196</v>
      </c>
      <c r="B10" s="65" t="s">
        <v>197</v>
      </c>
      <c r="C10" s="65" t="s">
        <v>198</v>
      </c>
      <c r="D10" s="64" t="s">
        <v>199</v>
      </c>
    </row>
    <row r="11" spans="1:4" ht="15.75" thickBot="1">
      <c r="A11" s="64" t="s">
        <v>200</v>
      </c>
      <c r="B11" s="66" t="s">
        <v>201</v>
      </c>
      <c r="C11" s="67"/>
      <c r="D11" s="64"/>
    </row>
    <row r="12" spans="1:4" ht="15">
      <c r="A12" s="68">
        <v>1.1</v>
      </c>
      <c r="B12" s="69" t="s">
        <v>202</v>
      </c>
      <c r="C12" s="70" t="s">
        <v>203</v>
      </c>
      <c r="D12" s="68">
        <v>31737.07</v>
      </c>
    </row>
    <row r="13" spans="1:4" ht="15">
      <c r="A13" s="68">
        <v>1.2</v>
      </c>
      <c r="B13" s="69" t="s">
        <v>204</v>
      </c>
      <c r="C13" s="70" t="s">
        <v>203</v>
      </c>
      <c r="D13" s="68">
        <v>18949.77</v>
      </c>
    </row>
    <row r="14" spans="1:4" ht="15">
      <c r="A14" s="68">
        <v>1.3</v>
      </c>
      <c r="B14" s="69" t="s">
        <v>205</v>
      </c>
      <c r="C14" s="70" t="s">
        <v>203</v>
      </c>
      <c r="D14" s="68" t="s">
        <v>214</v>
      </c>
    </row>
    <row r="15" spans="1:4" ht="15">
      <c r="A15" s="68">
        <v>1.4</v>
      </c>
      <c r="B15" s="69" t="s">
        <v>206</v>
      </c>
      <c r="C15" s="70" t="s">
        <v>203</v>
      </c>
      <c r="D15" s="68">
        <v>16331.05</v>
      </c>
    </row>
    <row r="16" spans="1:4" ht="15">
      <c r="A16" s="68">
        <v>1.5</v>
      </c>
      <c r="B16" s="69" t="s">
        <v>207</v>
      </c>
      <c r="C16" s="70" t="s">
        <v>203</v>
      </c>
      <c r="D16" s="68">
        <v>33071.79</v>
      </c>
    </row>
    <row r="17" spans="1:4" ht="26.25">
      <c r="A17" s="68">
        <v>1.6</v>
      </c>
      <c r="B17" s="69" t="s">
        <v>208</v>
      </c>
      <c r="C17" s="70" t="s">
        <v>203</v>
      </c>
      <c r="D17" s="68">
        <v>1890.66</v>
      </c>
    </row>
    <row r="18" spans="1:4" ht="15">
      <c r="A18" s="68">
        <v>1.7</v>
      </c>
      <c r="B18" s="69" t="s">
        <v>209</v>
      </c>
      <c r="C18" s="70" t="s">
        <v>203</v>
      </c>
      <c r="D18" s="68">
        <v>48974.79</v>
      </c>
    </row>
    <row r="19" spans="1:4" ht="15.75" thickBot="1">
      <c r="A19" s="71" t="s">
        <v>13</v>
      </c>
      <c r="B19" s="71"/>
      <c r="C19" s="72" t="s">
        <v>203</v>
      </c>
      <c r="D19" s="73">
        <v>150955.13</v>
      </c>
    </row>
    <row r="20" spans="1:4" ht="15.75" thickBot="1">
      <c r="A20" s="64" t="s">
        <v>210</v>
      </c>
      <c r="B20" s="66" t="s">
        <v>211</v>
      </c>
      <c r="C20" s="67"/>
      <c r="D20" s="64"/>
    </row>
    <row r="21" spans="1:4" ht="15">
      <c r="A21" s="68">
        <v>2.1</v>
      </c>
      <c r="B21" s="69" t="s">
        <v>212</v>
      </c>
      <c r="C21" s="70" t="s">
        <v>203</v>
      </c>
      <c r="D21" s="68">
        <v>63820</v>
      </c>
    </row>
    <row r="22" spans="1:4" ht="15">
      <c r="A22" s="68">
        <v>2.2</v>
      </c>
      <c r="B22" s="69" t="s">
        <v>213</v>
      </c>
      <c r="C22" s="70" t="s">
        <v>203</v>
      </c>
      <c r="D22" s="68" t="s">
        <v>214</v>
      </c>
    </row>
    <row r="23" spans="1:4" ht="15">
      <c r="A23" s="68">
        <v>2.3</v>
      </c>
      <c r="B23" s="69" t="s">
        <v>204</v>
      </c>
      <c r="C23" s="70" t="s">
        <v>203</v>
      </c>
      <c r="D23" s="68">
        <v>11029.1</v>
      </c>
    </row>
    <row r="24" spans="1:4" ht="15.75" thickBot="1">
      <c r="A24" s="74"/>
      <c r="B24" s="75" t="s">
        <v>13</v>
      </c>
      <c r="C24" s="72" t="s">
        <v>203</v>
      </c>
      <c r="D24" s="76">
        <v>74849.1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50424.09</v>
      </c>
    </row>
    <row r="27" spans="1:4" ht="15">
      <c r="A27" s="78">
        <v>3.2</v>
      </c>
      <c r="B27" s="69" t="s">
        <v>220</v>
      </c>
      <c r="C27" s="70" t="s">
        <v>203</v>
      </c>
      <c r="D27" s="68">
        <v>14592.79</v>
      </c>
    </row>
    <row r="28" spans="1:4" ht="15">
      <c r="A28" s="78">
        <v>3.3</v>
      </c>
      <c r="B28" s="69" t="s">
        <v>179</v>
      </c>
      <c r="C28" s="70" t="s">
        <v>203</v>
      </c>
      <c r="D28" s="68">
        <v>16957.13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12653.11</v>
      </c>
    </row>
    <row r="33" spans="1:4" ht="15">
      <c r="A33" s="78"/>
      <c r="B33" s="79" t="s">
        <v>13</v>
      </c>
      <c r="C33" s="72" t="s">
        <v>203</v>
      </c>
      <c r="D33" s="80">
        <v>94627.12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2680.9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323112.25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36947.64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13477.73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50425.37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122914.88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496452.5</v>
      </c>
    </row>
    <row r="44" spans="1:4" ht="15.75" thickBot="1">
      <c r="A44" s="85" t="s">
        <v>239</v>
      </c>
      <c r="B44" s="86" t="s">
        <v>329</v>
      </c>
      <c r="C44" s="87" t="s">
        <v>203</v>
      </c>
      <c r="D44" s="80">
        <f>D43*1%</f>
        <v>4964.525000000001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501417.025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6612.99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508030.015</v>
      </c>
    </row>
    <row r="48" spans="1:4" ht="15">
      <c r="A48" s="91"/>
      <c r="B48" s="92" t="s">
        <v>245</v>
      </c>
      <c r="C48" s="98"/>
      <c r="D48" s="93" t="s">
        <v>305</v>
      </c>
    </row>
    <row r="49" spans="1:4" ht="15">
      <c r="A49" s="91"/>
      <c r="B49" s="92" t="s">
        <v>246</v>
      </c>
      <c r="C49" s="98"/>
      <c r="D49" s="93" t="s">
        <v>361</v>
      </c>
    </row>
    <row r="50" spans="1:4" ht="15">
      <c r="A50" s="91"/>
      <c r="B50" s="92" t="s">
        <v>332</v>
      </c>
      <c r="C50" s="98"/>
      <c r="D50" s="93" t="s">
        <v>362</v>
      </c>
    </row>
    <row r="51" spans="1:4" ht="15">
      <c r="A51" s="91"/>
      <c r="B51" s="92" t="s">
        <v>327</v>
      </c>
      <c r="C51" s="98"/>
      <c r="D51" s="93">
        <v>7596.29</v>
      </c>
    </row>
    <row r="52" spans="1:4" ht="15">
      <c r="A52" s="91"/>
      <c r="B52" s="94" t="s">
        <v>247</v>
      </c>
      <c r="C52" s="94"/>
      <c r="D52" s="95" t="s">
        <v>248</v>
      </c>
    </row>
    <row r="53" spans="1:4" ht="15">
      <c r="A53" s="91"/>
      <c r="B53" s="100"/>
      <c r="C53" s="91"/>
      <c r="D53" s="91"/>
    </row>
    <row r="54" spans="1:4" ht="15">
      <c r="A54" s="91"/>
      <c r="B54" s="92"/>
      <c r="C54" s="91"/>
      <c r="D54" s="99"/>
    </row>
  </sheetData>
  <sheetProtection/>
  <mergeCells count="1">
    <mergeCell ref="A4:C4"/>
  </mergeCells>
  <hyperlinks>
    <hyperlink ref="A4:C4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3.421875" style="10" customWidth="1"/>
    <col min="4" max="4" width="30.00390625" style="16" customWidth="1"/>
    <col min="5" max="11" width="9.140625" style="16" customWidth="1"/>
  </cols>
  <sheetData>
    <row r="2" spans="1:3" ht="15">
      <c r="A2" s="140" t="s">
        <v>129</v>
      </c>
      <c r="B2" s="140"/>
      <c r="C2" s="140"/>
    </row>
    <row r="4" spans="1:4" ht="15">
      <c r="A4" s="96" t="s">
        <v>255</v>
      </c>
      <c r="B4" s="96"/>
      <c r="C4" s="96"/>
      <c r="D4" s="96"/>
    </row>
    <row r="5" spans="1:4" ht="15">
      <c r="A5" s="63" t="s">
        <v>324</v>
      </c>
      <c r="B5" s="63"/>
      <c r="C5" s="63"/>
      <c r="D5" s="63"/>
    </row>
    <row r="6" spans="1:4" ht="15.75" thickBot="1">
      <c r="A6" s="97" t="s">
        <v>195</v>
      </c>
      <c r="B6" s="97"/>
      <c r="C6" s="97"/>
      <c r="D6" s="97"/>
    </row>
    <row r="7" spans="1:4" ht="26.25" thickBot="1">
      <c r="A7" s="64" t="s">
        <v>196</v>
      </c>
      <c r="B7" s="65" t="s">
        <v>197</v>
      </c>
      <c r="C7" s="65" t="s">
        <v>198</v>
      </c>
      <c r="D7" s="64" t="s">
        <v>199</v>
      </c>
    </row>
    <row r="8" spans="1:4" ht="15.75" thickBot="1">
      <c r="A8" s="64" t="s">
        <v>200</v>
      </c>
      <c r="B8" s="66" t="s">
        <v>201</v>
      </c>
      <c r="C8" s="67"/>
      <c r="D8" s="64"/>
    </row>
    <row r="9" spans="1:4" ht="15">
      <c r="A9" s="68">
        <v>1.1</v>
      </c>
      <c r="B9" s="69" t="s">
        <v>202</v>
      </c>
      <c r="C9" s="70" t="s">
        <v>203</v>
      </c>
      <c r="D9" s="68">
        <v>5668.45</v>
      </c>
    </row>
    <row r="10" spans="1:4" ht="15">
      <c r="A10" s="68">
        <v>1.2</v>
      </c>
      <c r="B10" s="69" t="s">
        <v>204</v>
      </c>
      <c r="C10" s="70" t="s">
        <v>203</v>
      </c>
      <c r="D10" s="68">
        <v>539.72</v>
      </c>
    </row>
    <row r="11" spans="1:4" ht="15">
      <c r="A11" s="68">
        <v>1.3</v>
      </c>
      <c r="B11" s="69" t="s">
        <v>205</v>
      </c>
      <c r="C11" s="70" t="s">
        <v>203</v>
      </c>
      <c r="D11" s="68" t="s">
        <v>214</v>
      </c>
    </row>
    <row r="12" spans="1:4" ht="15">
      <c r="A12" s="68">
        <v>1.4</v>
      </c>
      <c r="B12" s="69" t="s">
        <v>206</v>
      </c>
      <c r="C12" s="70" t="s">
        <v>203</v>
      </c>
      <c r="D12" s="68">
        <v>3706.97</v>
      </c>
    </row>
    <row r="13" spans="1:4" ht="15">
      <c r="A13" s="68">
        <v>1.5</v>
      </c>
      <c r="B13" s="69" t="s">
        <v>207</v>
      </c>
      <c r="C13" s="70" t="s">
        <v>203</v>
      </c>
      <c r="D13" s="68">
        <v>10018.89</v>
      </c>
    </row>
    <row r="14" spans="1:4" ht="26.25">
      <c r="A14" s="68">
        <v>1.6</v>
      </c>
      <c r="B14" s="69" t="s">
        <v>208</v>
      </c>
      <c r="C14" s="70" t="s">
        <v>203</v>
      </c>
      <c r="D14" s="68">
        <v>429.16</v>
      </c>
    </row>
    <row r="15" spans="1:4" ht="15">
      <c r="A15" s="68">
        <v>1.7</v>
      </c>
      <c r="B15" s="69" t="s">
        <v>209</v>
      </c>
      <c r="C15" s="70" t="s">
        <v>203</v>
      </c>
      <c r="D15" s="68">
        <v>11116.75</v>
      </c>
    </row>
    <row r="16" spans="1:4" ht="15.75" thickBot="1">
      <c r="A16" s="71" t="s">
        <v>13</v>
      </c>
      <c r="B16" s="71"/>
      <c r="C16" s="72" t="s">
        <v>203</v>
      </c>
      <c r="D16" s="73">
        <v>31479.94</v>
      </c>
    </row>
    <row r="17" spans="1:4" ht="15.75" thickBot="1">
      <c r="A17" s="64" t="s">
        <v>210</v>
      </c>
      <c r="B17" s="66" t="s">
        <v>211</v>
      </c>
      <c r="C17" s="67"/>
      <c r="D17" s="64"/>
    </row>
    <row r="18" spans="1:4" ht="15">
      <c r="A18" s="68">
        <v>2.1</v>
      </c>
      <c r="B18" s="69" t="s">
        <v>212</v>
      </c>
      <c r="C18" s="70" t="s">
        <v>203</v>
      </c>
      <c r="D18" s="68">
        <v>24196</v>
      </c>
    </row>
    <row r="19" spans="1:4" ht="15">
      <c r="A19" s="68">
        <v>2.2</v>
      </c>
      <c r="B19" s="69" t="s">
        <v>213</v>
      </c>
      <c r="C19" s="70" t="s">
        <v>203</v>
      </c>
      <c r="D19" s="68" t="s">
        <v>214</v>
      </c>
    </row>
    <row r="20" spans="1:4" ht="15">
      <c r="A20" s="68">
        <v>2.3</v>
      </c>
      <c r="B20" s="69" t="s">
        <v>204</v>
      </c>
      <c r="C20" s="70" t="s">
        <v>203</v>
      </c>
      <c r="D20" s="68">
        <v>2503.49</v>
      </c>
    </row>
    <row r="21" spans="1:4" ht="15.75" thickBot="1">
      <c r="A21" s="74"/>
      <c r="B21" s="75" t="s">
        <v>13</v>
      </c>
      <c r="C21" s="72" t="s">
        <v>203</v>
      </c>
      <c r="D21" s="76">
        <v>26699.48</v>
      </c>
    </row>
    <row r="22" spans="1:4" ht="15.75" thickBot="1">
      <c r="A22" s="64" t="s">
        <v>217</v>
      </c>
      <c r="B22" s="66" t="s">
        <v>218</v>
      </c>
      <c r="C22" s="67"/>
      <c r="D22" s="77"/>
    </row>
    <row r="23" spans="1:4" ht="15">
      <c r="A23" s="78">
        <v>3.1</v>
      </c>
      <c r="B23" s="69" t="s">
        <v>219</v>
      </c>
      <c r="C23" s="70" t="s">
        <v>203</v>
      </c>
      <c r="D23" s="68">
        <v>14492.29</v>
      </c>
    </row>
    <row r="24" spans="1:4" ht="15">
      <c r="A24" s="78">
        <v>3.2</v>
      </c>
      <c r="B24" s="69" t="s">
        <v>220</v>
      </c>
      <c r="C24" s="70" t="s">
        <v>203</v>
      </c>
      <c r="D24" s="68">
        <v>4301.03</v>
      </c>
    </row>
    <row r="25" spans="1:4" ht="15">
      <c r="A25" s="78">
        <v>3.3</v>
      </c>
      <c r="B25" s="69" t="s">
        <v>179</v>
      </c>
      <c r="C25" s="70" t="s">
        <v>203</v>
      </c>
      <c r="D25" s="68">
        <v>9125.67</v>
      </c>
    </row>
    <row r="26" spans="1:4" ht="15">
      <c r="A26" s="78">
        <v>3.4</v>
      </c>
      <c r="B26" s="69" t="s">
        <v>221</v>
      </c>
      <c r="C26" s="70" t="s">
        <v>203</v>
      </c>
      <c r="D26" s="68" t="s">
        <v>214</v>
      </c>
    </row>
    <row r="27" spans="1:4" ht="15">
      <c r="A27" s="78"/>
      <c r="B27" s="69" t="s">
        <v>222</v>
      </c>
      <c r="C27" s="70" t="s">
        <v>203</v>
      </c>
      <c r="D27" s="68" t="s">
        <v>214</v>
      </c>
    </row>
    <row r="28" spans="1:4" ht="15">
      <c r="A28" s="78"/>
      <c r="B28" s="69" t="s">
        <v>223</v>
      </c>
      <c r="C28" s="70" t="s">
        <v>203</v>
      </c>
      <c r="D28" s="68" t="s">
        <v>214</v>
      </c>
    </row>
    <row r="29" spans="1:4" ht="15">
      <c r="A29" s="78">
        <v>3.5</v>
      </c>
      <c r="B29" s="69" t="s">
        <v>224</v>
      </c>
      <c r="C29" s="70" t="s">
        <v>203</v>
      </c>
      <c r="D29" s="68">
        <v>2872.12</v>
      </c>
    </row>
    <row r="30" spans="1:4" ht="15">
      <c r="A30" s="78"/>
      <c r="B30" s="79" t="s">
        <v>13</v>
      </c>
      <c r="C30" s="72" t="s">
        <v>203</v>
      </c>
      <c r="D30" s="80">
        <v>30791.11</v>
      </c>
    </row>
    <row r="31" spans="1:4" ht="15.75" thickBot="1">
      <c r="A31" s="81"/>
      <c r="B31" s="82"/>
      <c r="C31" s="81"/>
      <c r="D31" s="81"/>
    </row>
    <row r="32" spans="1:4" ht="15.75" thickBot="1">
      <c r="A32" s="64"/>
      <c r="B32" s="66" t="s">
        <v>225</v>
      </c>
      <c r="C32" s="67" t="s">
        <v>203</v>
      </c>
      <c r="D32" s="77">
        <v>1770.43</v>
      </c>
    </row>
    <row r="33" spans="1:4" ht="15.75" thickBot="1">
      <c r="A33" s="64" t="s">
        <v>226</v>
      </c>
      <c r="B33" s="83" t="s">
        <v>227</v>
      </c>
      <c r="C33" s="84" t="s">
        <v>203</v>
      </c>
      <c r="D33" s="77">
        <v>90740.96</v>
      </c>
    </row>
    <row r="34" spans="1:4" ht="15">
      <c r="A34" s="85" t="s">
        <v>228</v>
      </c>
      <c r="B34" s="86" t="s">
        <v>229</v>
      </c>
      <c r="C34" s="87" t="s">
        <v>203</v>
      </c>
      <c r="D34" s="80">
        <v>8386.71</v>
      </c>
    </row>
    <row r="35" spans="1:4" ht="15">
      <c r="A35" s="85" t="s">
        <v>230</v>
      </c>
      <c r="B35" s="86" t="s">
        <v>231</v>
      </c>
      <c r="C35" s="87" t="s">
        <v>203</v>
      </c>
      <c r="D35" s="80">
        <v>3059.3</v>
      </c>
    </row>
    <row r="36" spans="1:4" ht="15.75" thickBot="1">
      <c r="A36" s="85" t="s">
        <v>232</v>
      </c>
      <c r="B36" s="86" t="s">
        <v>233</v>
      </c>
      <c r="C36" s="87" t="s">
        <v>203</v>
      </c>
      <c r="D36" s="80" t="s">
        <v>214</v>
      </c>
    </row>
    <row r="37" spans="1:4" ht="15.75" thickBot="1">
      <c r="A37" s="64"/>
      <c r="B37" s="88" t="s">
        <v>13</v>
      </c>
      <c r="C37" s="89" t="s">
        <v>203</v>
      </c>
      <c r="D37" s="90">
        <v>11446.01</v>
      </c>
    </row>
    <row r="38" spans="1:4" ht="15">
      <c r="A38" s="85" t="s">
        <v>234</v>
      </c>
      <c r="B38" s="86" t="s">
        <v>167</v>
      </c>
      <c r="C38" s="87" t="s">
        <v>203</v>
      </c>
      <c r="D38" s="80">
        <v>27900.35</v>
      </c>
    </row>
    <row r="39" spans="1:4" ht="15.75" thickBot="1">
      <c r="A39" s="85" t="s">
        <v>235</v>
      </c>
      <c r="B39" s="86" t="s">
        <v>236</v>
      </c>
      <c r="C39" s="87" t="s">
        <v>203</v>
      </c>
      <c r="D39" s="80" t="s">
        <v>214</v>
      </c>
    </row>
    <row r="40" spans="1:4" ht="15.75" thickBot="1">
      <c r="A40" s="64" t="s">
        <v>237</v>
      </c>
      <c r="B40" s="66" t="s">
        <v>238</v>
      </c>
      <c r="C40" s="89" t="s">
        <v>203</v>
      </c>
      <c r="D40" s="90">
        <v>130087.32</v>
      </c>
    </row>
    <row r="41" spans="1:4" ht="15.75" thickBot="1">
      <c r="A41" s="85" t="s">
        <v>239</v>
      </c>
      <c r="B41" s="86" t="s">
        <v>329</v>
      </c>
      <c r="C41" s="87" t="s">
        <v>203</v>
      </c>
      <c r="D41" s="117">
        <f>D40*1%</f>
        <v>1300.8732</v>
      </c>
    </row>
    <row r="42" spans="1:4" ht="15.75" thickBot="1">
      <c r="A42" s="64" t="s">
        <v>240</v>
      </c>
      <c r="B42" s="66" t="s">
        <v>227</v>
      </c>
      <c r="C42" s="89" t="s">
        <v>203</v>
      </c>
      <c r="D42" s="114">
        <f>D40+D41</f>
        <v>131388.1932</v>
      </c>
    </row>
    <row r="43" spans="1:4" ht="15.75" thickBot="1">
      <c r="A43" s="85" t="s">
        <v>241</v>
      </c>
      <c r="B43" s="86" t="s">
        <v>242</v>
      </c>
      <c r="C43" s="87" t="s">
        <v>203</v>
      </c>
      <c r="D43" s="80">
        <v>1501.08</v>
      </c>
    </row>
    <row r="44" spans="1:4" ht="15.75" thickBot="1">
      <c r="A44" s="64" t="s">
        <v>243</v>
      </c>
      <c r="B44" s="66" t="s">
        <v>244</v>
      </c>
      <c r="C44" s="89" t="s">
        <v>203</v>
      </c>
      <c r="D44" s="114">
        <f>D42+D43</f>
        <v>132889.2732</v>
      </c>
    </row>
    <row r="45" spans="1:4" ht="15">
      <c r="A45" s="91"/>
      <c r="B45" s="92" t="s">
        <v>245</v>
      </c>
      <c r="C45" s="98"/>
      <c r="D45" s="93" t="s">
        <v>295</v>
      </c>
    </row>
    <row r="46" spans="1:4" ht="15">
      <c r="A46" s="91"/>
      <c r="B46" s="92" t="s">
        <v>246</v>
      </c>
      <c r="C46" s="98"/>
      <c r="D46" s="93" t="s">
        <v>335</v>
      </c>
    </row>
    <row r="47" spans="1:4" ht="15">
      <c r="A47" s="91"/>
      <c r="B47" s="92" t="s">
        <v>327</v>
      </c>
      <c r="C47" s="98"/>
      <c r="D47" s="93">
        <v>2007.76</v>
      </c>
    </row>
    <row r="48" spans="1:4" ht="15">
      <c r="A48" s="91"/>
      <c r="B48" s="100"/>
      <c r="C48" s="91"/>
      <c r="D48" s="91"/>
    </row>
    <row r="49" spans="1:4" ht="15">
      <c r="A49" s="91"/>
      <c r="B49" s="92"/>
      <c r="C49" s="91"/>
      <c r="D49" s="99"/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57421875" style="0" customWidth="1"/>
    <col min="3" max="3" width="13.7109375" style="10" customWidth="1"/>
    <col min="4" max="4" width="29.7109375" style="16" customWidth="1"/>
    <col min="5" max="12" width="9.140625" style="16" customWidth="1"/>
  </cols>
  <sheetData>
    <row r="2" spans="1:3" ht="15">
      <c r="A2" s="140" t="s">
        <v>129</v>
      </c>
      <c r="B2" s="140"/>
      <c r="C2" s="140"/>
    </row>
    <row r="4" spans="1:3" ht="15" hidden="1">
      <c r="A4" s="140" t="s">
        <v>129</v>
      </c>
      <c r="B4" s="140"/>
      <c r="C4" s="140"/>
    </row>
    <row r="5" spans="1:4" ht="15.75">
      <c r="A5" s="62" t="s">
        <v>193</v>
      </c>
      <c r="B5" s="62"/>
      <c r="C5" s="62"/>
      <c r="D5" s="62"/>
    </row>
    <row r="6" spans="1:4" ht="15">
      <c r="A6" s="96" t="s">
        <v>256</v>
      </c>
      <c r="B6" s="96"/>
      <c r="C6" s="96"/>
      <c r="D6" s="96"/>
    </row>
    <row r="7" spans="1:4" ht="15">
      <c r="A7" s="63" t="s">
        <v>324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6841.48</v>
      </c>
    </row>
    <row r="12" spans="1:4" ht="15">
      <c r="A12" s="68">
        <v>1.2</v>
      </c>
      <c r="B12" s="69" t="s">
        <v>204</v>
      </c>
      <c r="C12" s="70" t="s">
        <v>203</v>
      </c>
      <c r="D12" s="68">
        <v>639.04</v>
      </c>
    </row>
    <row r="13" spans="1:4" ht="15">
      <c r="A13" s="68">
        <v>1.3</v>
      </c>
      <c r="B13" s="69" t="s">
        <v>205</v>
      </c>
      <c r="C13" s="70" t="s">
        <v>203</v>
      </c>
      <c r="D13" s="68" t="s">
        <v>214</v>
      </c>
    </row>
    <row r="14" spans="1:4" ht="15">
      <c r="A14" s="68">
        <v>1.4</v>
      </c>
      <c r="B14" s="69" t="s">
        <v>206</v>
      </c>
      <c r="C14" s="70" t="s">
        <v>203</v>
      </c>
      <c r="D14" s="68">
        <v>1998.4</v>
      </c>
    </row>
    <row r="15" spans="1:4" ht="15">
      <c r="A15" s="68">
        <v>1.5</v>
      </c>
      <c r="B15" s="69" t="s">
        <v>207</v>
      </c>
      <c r="C15" s="70" t="s">
        <v>203</v>
      </c>
      <c r="D15" s="68">
        <v>8986.01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231.36</v>
      </c>
    </row>
    <row r="17" spans="1:4" ht="15">
      <c r="A17" s="68">
        <v>1.7</v>
      </c>
      <c r="B17" s="69" t="s">
        <v>209</v>
      </c>
      <c r="C17" s="70" t="s">
        <v>203</v>
      </c>
      <c r="D17" s="68">
        <v>5992.94</v>
      </c>
    </row>
    <row r="18" spans="1:4" ht="15.75" thickBot="1">
      <c r="A18" s="71" t="s">
        <v>13</v>
      </c>
      <c r="B18" s="71"/>
      <c r="C18" s="72" t="s">
        <v>203</v>
      </c>
      <c r="D18" s="73">
        <v>24689.23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29100</v>
      </c>
    </row>
    <row r="21" spans="1:4" ht="15">
      <c r="A21" s="68">
        <v>2.2</v>
      </c>
      <c r="B21" s="69" t="s">
        <v>213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204</v>
      </c>
      <c r="C22" s="70" t="s">
        <v>203</v>
      </c>
      <c r="D22" s="68">
        <v>1349.61</v>
      </c>
    </row>
    <row r="23" spans="1:4" ht="15.75" thickBot="1">
      <c r="A23" s="74"/>
      <c r="B23" s="75" t="s">
        <v>13</v>
      </c>
      <c r="C23" s="72" t="s">
        <v>203</v>
      </c>
      <c r="D23" s="76">
        <v>30449.6</v>
      </c>
    </row>
    <row r="24" spans="1:4" ht="15.75" thickBot="1">
      <c r="A24" s="64" t="s">
        <v>217</v>
      </c>
      <c r="B24" s="66" t="s">
        <v>218</v>
      </c>
      <c r="C24" s="67"/>
      <c r="D24" s="77"/>
    </row>
    <row r="25" spans="1:4" ht="15">
      <c r="A25" s="78">
        <v>3.1</v>
      </c>
      <c r="B25" s="69" t="s">
        <v>219</v>
      </c>
      <c r="C25" s="70" t="s">
        <v>203</v>
      </c>
      <c r="D25" s="68">
        <v>4982.61</v>
      </c>
    </row>
    <row r="26" spans="1:4" ht="15">
      <c r="A26" s="78">
        <v>3.2</v>
      </c>
      <c r="B26" s="69" t="s">
        <v>220</v>
      </c>
      <c r="C26" s="70" t="s">
        <v>203</v>
      </c>
      <c r="D26" s="68">
        <v>1612.89</v>
      </c>
    </row>
    <row r="27" spans="1:4" ht="15">
      <c r="A27" s="78">
        <v>3.3</v>
      </c>
      <c r="B27" s="69" t="s">
        <v>179</v>
      </c>
      <c r="C27" s="70" t="s">
        <v>203</v>
      </c>
      <c r="D27" s="68">
        <v>2161.43</v>
      </c>
    </row>
    <row r="28" spans="1:4" ht="15">
      <c r="A28" s="78">
        <v>3.4</v>
      </c>
      <c r="B28" s="69" t="s">
        <v>221</v>
      </c>
      <c r="C28" s="70" t="s">
        <v>203</v>
      </c>
      <c r="D28" s="68" t="s">
        <v>214</v>
      </c>
    </row>
    <row r="29" spans="1:4" ht="15">
      <c r="A29" s="78"/>
      <c r="B29" s="69" t="s">
        <v>222</v>
      </c>
      <c r="C29" s="70" t="s">
        <v>203</v>
      </c>
      <c r="D29" s="68" t="s">
        <v>214</v>
      </c>
    </row>
    <row r="30" spans="1:4" ht="15">
      <c r="A30" s="78"/>
      <c r="B30" s="69" t="s">
        <v>223</v>
      </c>
      <c r="C30" s="70" t="s">
        <v>203</v>
      </c>
      <c r="D30" s="68" t="s">
        <v>214</v>
      </c>
    </row>
    <row r="31" spans="1:4" ht="15">
      <c r="A31" s="78">
        <v>3.5</v>
      </c>
      <c r="B31" s="69" t="s">
        <v>224</v>
      </c>
      <c r="C31" s="70" t="s">
        <v>203</v>
      </c>
      <c r="D31" s="68">
        <v>1548.33</v>
      </c>
    </row>
    <row r="32" spans="1:4" ht="15">
      <c r="A32" s="78"/>
      <c r="B32" s="79" t="s">
        <v>13</v>
      </c>
      <c r="C32" s="72" t="s">
        <v>203</v>
      </c>
      <c r="D32" s="80">
        <v>10305.27</v>
      </c>
    </row>
    <row r="33" spans="1:4" ht="15.75" thickBot="1">
      <c r="A33" s="81"/>
      <c r="B33" s="82"/>
      <c r="C33" s="81"/>
      <c r="D33" s="81"/>
    </row>
    <row r="34" spans="1:4" ht="15.75" thickBot="1">
      <c r="A34" s="64"/>
      <c r="B34" s="66" t="s">
        <v>225</v>
      </c>
      <c r="C34" s="67" t="s">
        <v>203</v>
      </c>
      <c r="D34" s="77">
        <v>992.5</v>
      </c>
    </row>
    <row r="35" spans="1:4" ht="15.75" thickBot="1">
      <c r="A35" s="64" t="s">
        <v>226</v>
      </c>
      <c r="B35" s="83" t="s">
        <v>227</v>
      </c>
      <c r="C35" s="84" t="s">
        <v>203</v>
      </c>
      <c r="D35" s="77">
        <v>66436.6</v>
      </c>
    </row>
    <row r="36" spans="1:4" ht="15">
      <c r="A36" s="85" t="s">
        <v>228</v>
      </c>
      <c r="B36" s="86" t="s">
        <v>229</v>
      </c>
      <c r="C36" s="87" t="s">
        <v>203</v>
      </c>
      <c r="D36" s="80">
        <v>4521.21</v>
      </c>
    </row>
    <row r="37" spans="1:4" ht="15">
      <c r="A37" s="85" t="s">
        <v>230</v>
      </c>
      <c r="B37" s="86" t="s">
        <v>231</v>
      </c>
      <c r="C37" s="87" t="s">
        <v>203</v>
      </c>
      <c r="D37" s="80">
        <v>1649.24</v>
      </c>
    </row>
    <row r="38" spans="1:4" ht="15.75" thickBot="1">
      <c r="A38" s="85" t="s">
        <v>232</v>
      </c>
      <c r="B38" s="86" t="s">
        <v>233</v>
      </c>
      <c r="C38" s="87" t="s">
        <v>203</v>
      </c>
      <c r="D38" s="80" t="s">
        <v>214</v>
      </c>
    </row>
    <row r="39" spans="1:4" ht="15.75" thickBot="1">
      <c r="A39" s="64"/>
      <c r="B39" s="88" t="s">
        <v>13</v>
      </c>
      <c r="C39" s="89" t="s">
        <v>203</v>
      </c>
      <c r="D39" s="90">
        <v>6170.45</v>
      </c>
    </row>
    <row r="40" spans="1:4" ht="15">
      <c r="A40" s="85" t="s">
        <v>234</v>
      </c>
      <c r="B40" s="86" t="s">
        <v>167</v>
      </c>
      <c r="C40" s="87" t="s">
        <v>203</v>
      </c>
      <c r="D40" s="80">
        <v>15040.84</v>
      </c>
    </row>
    <row r="41" spans="1:4" ht="15.75" thickBot="1">
      <c r="A41" s="85" t="s">
        <v>235</v>
      </c>
      <c r="B41" s="86" t="s">
        <v>236</v>
      </c>
      <c r="C41" s="87" t="s">
        <v>203</v>
      </c>
      <c r="D41" s="80" t="s">
        <v>214</v>
      </c>
    </row>
    <row r="42" spans="1:4" ht="15.75" thickBot="1">
      <c r="A42" s="64" t="s">
        <v>237</v>
      </c>
      <c r="B42" s="66" t="s">
        <v>238</v>
      </c>
      <c r="C42" s="89" t="s">
        <v>203</v>
      </c>
      <c r="D42" s="90">
        <v>87647.89</v>
      </c>
    </row>
    <row r="43" spans="1:4" ht="15.75" thickBot="1">
      <c r="A43" s="85" t="s">
        <v>239</v>
      </c>
      <c r="B43" s="86" t="s">
        <v>329</v>
      </c>
      <c r="C43" s="87" t="s">
        <v>203</v>
      </c>
      <c r="D43" s="117">
        <f>D42*1%</f>
        <v>876.4789000000001</v>
      </c>
    </row>
    <row r="44" spans="1:4" ht="15.75" thickBot="1">
      <c r="A44" s="64" t="s">
        <v>240</v>
      </c>
      <c r="B44" s="66" t="s">
        <v>227</v>
      </c>
      <c r="C44" s="89" t="s">
        <v>203</v>
      </c>
      <c r="D44" s="114">
        <f>D42+D43</f>
        <v>88524.3689</v>
      </c>
    </row>
    <row r="45" spans="1:4" ht="15.75" thickBot="1">
      <c r="A45" s="85" t="s">
        <v>241</v>
      </c>
      <c r="B45" s="86" t="s">
        <v>242</v>
      </c>
      <c r="C45" s="87" t="s">
        <v>203</v>
      </c>
      <c r="D45" s="80">
        <v>809.22</v>
      </c>
    </row>
    <row r="46" spans="1:4" ht="15.75" thickBot="1">
      <c r="A46" s="64" t="s">
        <v>243</v>
      </c>
      <c r="B46" s="66" t="s">
        <v>244</v>
      </c>
      <c r="C46" s="89" t="s">
        <v>203</v>
      </c>
      <c r="D46" s="114">
        <f>D44+D45</f>
        <v>89333.5889</v>
      </c>
    </row>
    <row r="47" spans="1:4" ht="15">
      <c r="A47" s="91"/>
      <c r="B47" s="92" t="s">
        <v>245</v>
      </c>
      <c r="C47" s="98"/>
      <c r="D47" s="93" t="s">
        <v>296</v>
      </c>
    </row>
    <row r="48" spans="1:4" ht="15">
      <c r="A48" s="91"/>
      <c r="B48" s="92" t="s">
        <v>246</v>
      </c>
      <c r="C48" s="98"/>
      <c r="D48" s="93" t="s">
        <v>336</v>
      </c>
    </row>
    <row r="49" spans="1:4" ht="15">
      <c r="A49" s="91"/>
      <c r="B49" s="92" t="s">
        <v>332</v>
      </c>
      <c r="C49" s="98"/>
      <c r="D49" s="93" t="s">
        <v>337</v>
      </c>
    </row>
    <row r="50" spans="1:4" ht="15">
      <c r="A50" s="91"/>
      <c r="B50" s="92" t="s">
        <v>327</v>
      </c>
      <c r="C50" s="98"/>
      <c r="D50" s="93">
        <v>19559.15</v>
      </c>
    </row>
    <row r="51" spans="1:4" ht="15">
      <c r="A51" s="91"/>
      <c r="B51" s="94" t="s">
        <v>247</v>
      </c>
      <c r="C51" s="94"/>
      <c r="D51" s="95" t="s">
        <v>248</v>
      </c>
    </row>
    <row r="52" spans="1:4" ht="15">
      <c r="A52" s="91"/>
      <c r="B52" s="92"/>
      <c r="C52" s="91"/>
      <c r="D52" s="99"/>
    </row>
    <row r="53" spans="1:4" ht="15">
      <c r="A53" s="91"/>
      <c r="B53" s="92"/>
      <c r="C53" s="91"/>
      <c r="D53" s="99"/>
    </row>
    <row r="54" spans="1:4" ht="15">
      <c r="A54" s="91"/>
      <c r="B54" s="94" t="s">
        <v>247</v>
      </c>
      <c r="C54" s="94"/>
      <c r="D54" s="95" t="s">
        <v>248</v>
      </c>
    </row>
  </sheetData>
  <sheetProtection/>
  <mergeCells count="2">
    <mergeCell ref="A4:C4"/>
    <mergeCell ref="A2:C2"/>
  </mergeCells>
  <hyperlinks>
    <hyperlink ref="A2:C2" location="ГЛАВНАЯ!A1" display="На главную"/>
    <hyperlink ref="A4:C4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140625" style="0" customWidth="1"/>
    <col min="3" max="3" width="14.140625" style="10" customWidth="1"/>
    <col min="4" max="4" width="29.8515625" style="16" customWidth="1"/>
    <col min="5" max="10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257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4461.8</v>
      </c>
    </row>
    <row r="11" spans="1:4" ht="15">
      <c r="A11" s="68">
        <v>1.2</v>
      </c>
      <c r="B11" s="69" t="s">
        <v>204</v>
      </c>
      <c r="C11" s="70" t="s">
        <v>203</v>
      </c>
      <c r="D11" s="68">
        <v>186.37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2267.43</v>
      </c>
    </row>
    <row r="14" spans="1:4" ht="15">
      <c r="A14" s="68">
        <v>1.5</v>
      </c>
      <c r="B14" s="69" t="s">
        <v>207</v>
      </c>
      <c r="C14" s="70" t="s">
        <v>203</v>
      </c>
      <c r="D14" s="68">
        <v>7095.13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262.5</v>
      </c>
    </row>
    <row r="16" spans="1:4" ht="15">
      <c r="A16" s="68">
        <v>1.7</v>
      </c>
      <c r="B16" s="69" t="s">
        <v>209</v>
      </c>
      <c r="C16" s="70" t="s">
        <v>203</v>
      </c>
      <c r="D16" s="68">
        <v>6799.73</v>
      </c>
    </row>
    <row r="17" spans="1:4" ht="15.75" thickBot="1">
      <c r="A17" s="71" t="s">
        <v>13</v>
      </c>
      <c r="B17" s="71"/>
      <c r="C17" s="72" t="s">
        <v>203</v>
      </c>
      <c r="D17" s="73">
        <v>21072.96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37447.17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1531.3</v>
      </c>
    </row>
    <row r="22" spans="1:4" ht="15.75" thickBot="1">
      <c r="A22" s="74"/>
      <c r="B22" s="75" t="s">
        <v>13</v>
      </c>
      <c r="C22" s="72" t="s">
        <v>203</v>
      </c>
      <c r="D22" s="76">
        <v>38978.46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3624.39</v>
      </c>
    </row>
    <row r="25" spans="1:4" ht="15">
      <c r="A25" s="78">
        <v>3.2</v>
      </c>
      <c r="B25" s="69" t="s">
        <v>220</v>
      </c>
      <c r="C25" s="70" t="s">
        <v>203</v>
      </c>
      <c r="D25" s="68">
        <v>1843.3</v>
      </c>
    </row>
    <row r="26" spans="1:4" ht="15">
      <c r="A26" s="78">
        <v>3.3</v>
      </c>
      <c r="B26" s="69" t="s">
        <v>179</v>
      </c>
      <c r="C26" s="70" t="s">
        <v>203</v>
      </c>
      <c r="D26" s="68">
        <v>3793.26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1756.78</v>
      </c>
    </row>
    <row r="31" spans="1:4" ht="15">
      <c r="A31" s="78"/>
      <c r="B31" s="79" t="s">
        <v>13</v>
      </c>
      <c r="C31" s="72" t="s">
        <v>203</v>
      </c>
      <c r="D31" s="80">
        <v>11017.73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1162.95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72232.11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5129.87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1871.27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7001.13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17065.69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96298.93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962.9893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97261.9193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918.16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98180.0793</v>
      </c>
    </row>
    <row r="46" spans="1:4" ht="15">
      <c r="A46" s="91"/>
      <c r="B46" s="92" t="s">
        <v>245</v>
      </c>
      <c r="C46" s="98"/>
      <c r="D46" s="93" t="s">
        <v>297</v>
      </c>
    </row>
    <row r="47" spans="1:4" ht="15">
      <c r="A47" s="91"/>
      <c r="B47" s="92" t="s">
        <v>246</v>
      </c>
      <c r="C47" s="98"/>
      <c r="D47" s="93" t="s">
        <v>338</v>
      </c>
    </row>
    <row r="48" spans="1:4" ht="15">
      <c r="A48" s="91"/>
      <c r="B48" s="92" t="s">
        <v>327</v>
      </c>
      <c r="C48" s="98"/>
      <c r="D48" s="93">
        <v>26488.29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3.57421875" style="10" customWidth="1"/>
    <col min="4" max="4" width="29.57421875" style="16" customWidth="1"/>
    <col min="5" max="10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258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8666.05</v>
      </c>
    </row>
    <row r="11" spans="1:4" ht="15">
      <c r="A11" s="68">
        <v>1.2</v>
      </c>
      <c r="B11" s="69" t="s">
        <v>204</v>
      </c>
      <c r="C11" s="70" t="s">
        <v>203</v>
      </c>
      <c r="D11" s="68">
        <v>3111.02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3687.43</v>
      </c>
    </row>
    <row r="14" spans="1:4" ht="15">
      <c r="A14" s="68">
        <v>1.5</v>
      </c>
      <c r="B14" s="69" t="s">
        <v>207</v>
      </c>
      <c r="C14" s="70" t="s">
        <v>203</v>
      </c>
      <c r="D14" s="68">
        <v>9897.52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426.9</v>
      </c>
    </row>
    <row r="16" spans="1:4" ht="15">
      <c r="A16" s="68">
        <v>1.7</v>
      </c>
      <c r="B16" s="69" t="s">
        <v>209</v>
      </c>
      <c r="C16" s="70" t="s">
        <v>203</v>
      </c>
      <c r="D16" s="68">
        <v>11058.14</v>
      </c>
    </row>
    <row r="17" spans="1:4" ht="15.75" thickBot="1">
      <c r="A17" s="71" t="s">
        <v>13</v>
      </c>
      <c r="B17" s="71"/>
      <c r="C17" s="72" t="s">
        <v>203</v>
      </c>
      <c r="D17" s="73">
        <v>36847.06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21765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2490.29</v>
      </c>
    </row>
    <row r="22" spans="1:4" ht="15.75" thickBot="1">
      <c r="A22" s="74"/>
      <c r="B22" s="75" t="s">
        <v>13</v>
      </c>
      <c r="C22" s="72" t="s">
        <v>203</v>
      </c>
      <c r="D22" s="76">
        <v>24255.3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8755.71</v>
      </c>
    </row>
    <row r="25" spans="1:4" ht="15">
      <c r="A25" s="78">
        <v>3.2</v>
      </c>
      <c r="B25" s="69" t="s">
        <v>220</v>
      </c>
      <c r="C25" s="70" t="s">
        <v>203</v>
      </c>
      <c r="D25" s="68">
        <v>4685.05</v>
      </c>
    </row>
    <row r="26" spans="1:4" ht="15">
      <c r="A26" s="78">
        <v>3.3</v>
      </c>
      <c r="B26" s="69" t="s">
        <v>179</v>
      </c>
      <c r="C26" s="70" t="s">
        <v>203</v>
      </c>
      <c r="D26" s="68">
        <v>5279.45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2856.98</v>
      </c>
    </row>
    <row r="31" spans="1:4" ht="15">
      <c r="A31" s="78"/>
      <c r="B31" s="79" t="s">
        <v>13</v>
      </c>
      <c r="C31" s="72" t="s">
        <v>203</v>
      </c>
      <c r="D31" s="80">
        <v>21577.19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9234.57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91914.11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8342.5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3043.17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11385.67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27753.26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131053.03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1310.5303000000001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132363.5603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1493.16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133856.72030000002</v>
      </c>
    </row>
    <row r="46" spans="1:4" ht="15">
      <c r="A46" s="91"/>
      <c r="B46" s="92" t="s">
        <v>245</v>
      </c>
      <c r="C46" s="98"/>
      <c r="D46" s="93" t="s">
        <v>298</v>
      </c>
    </row>
    <row r="47" spans="1:4" ht="15">
      <c r="A47" s="91"/>
      <c r="B47" s="92" t="s">
        <v>246</v>
      </c>
      <c r="C47" s="98"/>
      <c r="D47" s="93" t="s">
        <v>339</v>
      </c>
    </row>
    <row r="48" spans="1:4" ht="15">
      <c r="A48" s="91"/>
      <c r="B48" s="92" t="s">
        <v>340</v>
      </c>
      <c r="C48" s="98"/>
      <c r="D48" s="93">
        <v>34006.64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8515625" style="0" customWidth="1"/>
    <col min="3" max="3" width="14.00390625" style="10" customWidth="1"/>
    <col min="4" max="4" width="29.7109375" style="16" customWidth="1"/>
    <col min="5" max="10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259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7533.97</v>
      </c>
    </row>
    <row r="11" spans="1:4" ht="15">
      <c r="A11" s="68">
        <v>1.2</v>
      </c>
      <c r="B11" s="69" t="s">
        <v>204</v>
      </c>
      <c r="C11" s="70" t="s">
        <v>203</v>
      </c>
      <c r="D11" s="68">
        <v>1507.42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3706.97</v>
      </c>
    </row>
    <row r="14" spans="1:4" ht="15">
      <c r="A14" s="68">
        <v>1.5</v>
      </c>
      <c r="B14" s="69" t="s">
        <v>207</v>
      </c>
      <c r="C14" s="70" t="s">
        <v>203</v>
      </c>
      <c r="D14" s="68">
        <v>9777.96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429.16</v>
      </c>
    </row>
    <row r="16" spans="1:4" ht="15">
      <c r="A16" s="68">
        <v>1.7</v>
      </c>
      <c r="B16" s="69" t="s">
        <v>209</v>
      </c>
      <c r="C16" s="70" t="s">
        <v>203</v>
      </c>
      <c r="D16" s="68">
        <v>11116.75</v>
      </c>
    </row>
    <row r="17" spans="1:4" ht="15.75" thickBot="1">
      <c r="A17" s="71" t="s">
        <v>13</v>
      </c>
      <c r="B17" s="71"/>
      <c r="C17" s="72" t="s">
        <v>203</v>
      </c>
      <c r="D17" s="73">
        <v>34072.23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45766.68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2503.49</v>
      </c>
    </row>
    <row r="22" spans="1:4" ht="15.75" thickBot="1">
      <c r="A22" s="74"/>
      <c r="B22" s="75" t="s">
        <v>13</v>
      </c>
      <c r="C22" s="72" t="s">
        <v>203</v>
      </c>
      <c r="D22" s="76">
        <v>48270.16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6941.94</v>
      </c>
    </row>
    <row r="25" spans="1:4" ht="15">
      <c r="A25" s="78">
        <v>3.2</v>
      </c>
      <c r="B25" s="69" t="s">
        <v>220</v>
      </c>
      <c r="C25" s="70" t="s">
        <v>203</v>
      </c>
      <c r="D25" s="68">
        <v>3456.19</v>
      </c>
    </row>
    <row r="26" spans="1:4" ht="15">
      <c r="A26" s="78">
        <v>3.3</v>
      </c>
      <c r="B26" s="69" t="s">
        <v>179</v>
      </c>
      <c r="C26" s="70" t="s">
        <v>203</v>
      </c>
      <c r="D26" s="68">
        <v>7255.52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2872.12</v>
      </c>
    </row>
    <row r="31" spans="1:4" ht="15">
      <c r="A31" s="78"/>
      <c r="B31" s="79" t="s">
        <v>13</v>
      </c>
      <c r="C31" s="72" t="s">
        <v>203</v>
      </c>
      <c r="D31" s="80">
        <v>20525.76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4256.57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107124.73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8386.71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3059.3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11446.01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27900.35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146471.09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1464.7109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147935.8009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1501.08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149436.8809</v>
      </c>
    </row>
    <row r="46" spans="1:4" ht="15">
      <c r="A46" s="91"/>
      <c r="B46" s="92" t="s">
        <v>245</v>
      </c>
      <c r="C46" s="98"/>
      <c r="D46" s="93" t="s">
        <v>299</v>
      </c>
    </row>
    <row r="47" spans="1:4" ht="15">
      <c r="A47" s="91"/>
      <c r="B47" s="92" t="s">
        <v>246</v>
      </c>
      <c r="C47" s="98"/>
      <c r="D47" s="93" t="s">
        <v>341</v>
      </c>
    </row>
    <row r="48" spans="1:4" ht="15">
      <c r="A48" s="91"/>
      <c r="B48" s="92" t="s">
        <v>327</v>
      </c>
      <c r="C48" s="98"/>
      <c r="D48" s="93">
        <v>43947.68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7109375" style="0" customWidth="1"/>
    <col min="3" max="3" width="13.7109375" style="10" customWidth="1"/>
    <col min="4" max="4" width="29.57421875" style="16" customWidth="1"/>
    <col min="5" max="10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260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8603.6</v>
      </c>
    </row>
    <row r="11" spans="1:4" ht="15">
      <c r="A11" s="68">
        <v>1.2</v>
      </c>
      <c r="B11" s="69" t="s">
        <v>204</v>
      </c>
      <c r="C11" s="70" t="s">
        <v>203</v>
      </c>
      <c r="D11" s="68">
        <v>1193.54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3217.98</v>
      </c>
    </row>
    <row r="14" spans="1:4" ht="15">
      <c r="A14" s="68">
        <v>1.5</v>
      </c>
      <c r="B14" s="69" t="s">
        <v>207</v>
      </c>
      <c r="C14" s="70" t="s">
        <v>203</v>
      </c>
      <c r="D14" s="68">
        <v>8903.38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372.55</v>
      </c>
    </row>
    <row r="16" spans="1:4" ht="15">
      <c r="A16" s="68">
        <v>1.7</v>
      </c>
      <c r="B16" s="69" t="s">
        <v>209</v>
      </c>
      <c r="C16" s="70" t="s">
        <v>203</v>
      </c>
      <c r="D16" s="68">
        <v>9650.31</v>
      </c>
    </row>
    <row r="17" spans="1:4" ht="15.75" thickBot="1">
      <c r="A17" s="71" t="s">
        <v>13</v>
      </c>
      <c r="B17" s="71"/>
      <c r="C17" s="72" t="s">
        <v>203</v>
      </c>
      <c r="D17" s="73">
        <v>31941.36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52246.9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2173.25</v>
      </c>
    </row>
    <row r="22" spans="1:4" ht="15.75" thickBot="1">
      <c r="A22" s="74"/>
      <c r="B22" s="75" t="s">
        <v>13</v>
      </c>
      <c r="C22" s="72" t="s">
        <v>203</v>
      </c>
      <c r="D22" s="76">
        <v>54420.15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10064.7</v>
      </c>
    </row>
    <row r="25" spans="1:4" ht="15">
      <c r="A25" s="78">
        <v>3.2</v>
      </c>
      <c r="B25" s="69" t="s">
        <v>220</v>
      </c>
      <c r="C25" s="70" t="s">
        <v>203</v>
      </c>
      <c r="D25" s="68">
        <v>1689.69</v>
      </c>
    </row>
    <row r="26" spans="1:4" ht="15">
      <c r="A26" s="78">
        <v>3.3</v>
      </c>
      <c r="B26" s="69" t="s">
        <v>179</v>
      </c>
      <c r="C26" s="70" t="s">
        <v>203</v>
      </c>
      <c r="D26" s="68">
        <v>3594.66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2493.25</v>
      </c>
    </row>
    <row r="31" spans="1:4" ht="15">
      <c r="A31" s="78"/>
      <c r="B31" s="79" t="s">
        <v>13</v>
      </c>
      <c r="C31" s="72" t="s">
        <v>203</v>
      </c>
      <c r="D31" s="80">
        <v>17842.3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6731.49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110935.29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7280.4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2655.74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9936.14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24219.94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145091.38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1450.9138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146542.2938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1303.07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147845.36380000002</v>
      </c>
    </row>
    <row r="46" spans="1:4" ht="15">
      <c r="A46" s="91"/>
      <c r="B46" s="92" t="s">
        <v>245</v>
      </c>
      <c r="C46" s="98"/>
      <c r="D46" s="93" t="s">
        <v>370</v>
      </c>
    </row>
    <row r="47" spans="1:4" ht="15">
      <c r="A47" s="91"/>
      <c r="B47" s="92" t="s">
        <v>246</v>
      </c>
      <c r="C47" s="98"/>
      <c r="D47" s="93" t="s">
        <v>371</v>
      </c>
    </row>
    <row r="48" spans="1:4" ht="15">
      <c r="A48" s="91"/>
      <c r="B48" s="92" t="s">
        <v>332</v>
      </c>
      <c r="C48" s="98"/>
      <c r="D48" s="93" t="s">
        <v>372</v>
      </c>
    </row>
    <row r="49" spans="1:4" ht="15">
      <c r="A49" s="91"/>
      <c r="B49" s="92" t="s">
        <v>327</v>
      </c>
      <c r="C49" s="98"/>
      <c r="D49" s="93">
        <v>21902.15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  <row r="53" spans="1:4" ht="15">
      <c r="A53" s="91"/>
      <c r="B53" s="100"/>
      <c r="C53" s="91"/>
      <c r="D53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60"/>
  <sheetViews>
    <sheetView workbookViewId="0" topLeftCell="A1">
      <selection activeCell="B2" sqref="B2:D2"/>
    </sheetView>
  </sheetViews>
  <sheetFormatPr defaultColWidth="9.140625" defaultRowHeight="15"/>
  <cols>
    <col min="1" max="1" width="9.28125" style="0" customWidth="1"/>
    <col min="2" max="2" width="74.421875" style="0" customWidth="1"/>
    <col min="3" max="3" width="13.7109375" style="0" customWidth="1"/>
    <col min="4" max="4" width="29.57421875" style="0" customWidth="1"/>
  </cols>
  <sheetData>
    <row r="2" spans="2:4" ht="15">
      <c r="B2" s="140" t="s">
        <v>129</v>
      </c>
      <c r="C2" s="140"/>
      <c r="D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408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18927.36</v>
      </c>
    </row>
    <row r="11" spans="1:4" ht="15">
      <c r="A11" s="68">
        <v>1.2</v>
      </c>
      <c r="B11" s="69" t="s">
        <v>204</v>
      </c>
      <c r="C11" s="70" t="s">
        <v>203</v>
      </c>
      <c r="D11" s="68">
        <v>3092.5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23088.43</v>
      </c>
    </row>
    <row r="14" spans="1:4" ht="15">
      <c r="A14" s="68">
        <v>1.5</v>
      </c>
      <c r="B14" s="69" t="s">
        <v>207</v>
      </c>
      <c r="C14" s="70" t="s">
        <v>203</v>
      </c>
      <c r="D14" s="68">
        <v>40827.19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2672.97</v>
      </c>
    </row>
    <row r="16" spans="1:4" ht="15">
      <c r="A16" s="68">
        <v>1.7</v>
      </c>
      <c r="B16" s="69" t="s">
        <v>209</v>
      </c>
      <c r="C16" s="70" t="s">
        <v>203</v>
      </c>
      <c r="D16" s="68">
        <v>69239.31</v>
      </c>
    </row>
    <row r="17" spans="1:4" ht="15.75" thickBot="1">
      <c r="A17" s="71" t="s">
        <v>13</v>
      </c>
      <c r="B17" s="71"/>
      <c r="C17" s="72" t="s">
        <v>203</v>
      </c>
      <c r="D17" s="73">
        <v>157847.76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80941.19</v>
      </c>
    </row>
    <row r="20" spans="1:4" ht="15">
      <c r="A20" s="68">
        <v>2.2</v>
      </c>
      <c r="B20" s="69" t="s">
        <v>213</v>
      </c>
      <c r="C20" s="70" t="s">
        <v>203</v>
      </c>
      <c r="D20" s="68">
        <v>82127.8</v>
      </c>
    </row>
    <row r="21" spans="1:4" ht="15">
      <c r="A21" s="68">
        <v>2.3</v>
      </c>
      <c r="B21" s="69" t="s">
        <v>204</v>
      </c>
      <c r="C21" s="70" t="s">
        <v>203</v>
      </c>
      <c r="D21" s="68">
        <v>15592.66</v>
      </c>
    </row>
    <row r="22" spans="1:4" ht="15.75" thickBot="1">
      <c r="A22" s="74"/>
      <c r="B22" s="75" t="s">
        <v>13</v>
      </c>
      <c r="C22" s="72" t="s">
        <v>203</v>
      </c>
      <c r="D22" s="76">
        <v>178661.66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17674.65</v>
      </c>
    </row>
    <row r="25" spans="1:4" ht="15">
      <c r="A25" s="78">
        <v>3.2</v>
      </c>
      <c r="B25" s="69" t="s">
        <v>220</v>
      </c>
      <c r="C25" s="70" t="s">
        <v>203</v>
      </c>
      <c r="D25" s="68">
        <v>10752.58</v>
      </c>
    </row>
    <row r="26" spans="1:4" ht="15">
      <c r="A26" s="78">
        <v>3.3</v>
      </c>
      <c r="B26" s="69" t="s">
        <v>179</v>
      </c>
      <c r="C26" s="70" t="s">
        <v>203</v>
      </c>
      <c r="D26" s="68">
        <v>88681.52</v>
      </c>
    </row>
    <row r="27" spans="1:4" ht="15">
      <c r="A27" s="78">
        <v>3.4</v>
      </c>
      <c r="B27" s="69" t="s">
        <v>221</v>
      </c>
      <c r="C27" s="70" t="s">
        <v>203</v>
      </c>
      <c r="D27" s="68">
        <v>152687.2</v>
      </c>
    </row>
    <row r="28" spans="1:4" ht="15">
      <c r="A28" s="78"/>
      <c r="B28" s="69" t="s">
        <v>222</v>
      </c>
      <c r="C28" s="70" t="s">
        <v>203</v>
      </c>
      <c r="D28" s="68">
        <v>136923.2</v>
      </c>
    </row>
    <row r="29" spans="1:4" ht="15">
      <c r="A29" s="78"/>
      <c r="B29" s="69" t="s">
        <v>223</v>
      </c>
      <c r="C29" s="70" t="s">
        <v>203</v>
      </c>
      <c r="D29" s="68">
        <v>15764</v>
      </c>
    </row>
    <row r="30" spans="1:4" ht="15">
      <c r="A30" s="78">
        <v>3.5</v>
      </c>
      <c r="B30" s="69" t="s">
        <v>224</v>
      </c>
      <c r="C30" s="70" t="s">
        <v>203</v>
      </c>
      <c r="D30" s="68">
        <v>17888.64</v>
      </c>
    </row>
    <row r="31" spans="1:4" ht="15">
      <c r="A31" s="78"/>
      <c r="B31" s="79" t="s">
        <v>13</v>
      </c>
      <c r="C31" s="72" t="s">
        <v>203</v>
      </c>
      <c r="D31" s="80">
        <v>287684.6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104542.86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728736.87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52235.64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19054.47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71290.11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173773.95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973800.93</v>
      </c>
    </row>
    <row r="42" spans="1:4" ht="15.75" thickBot="1">
      <c r="A42" s="85" t="s">
        <v>239</v>
      </c>
      <c r="B42" s="86" t="s">
        <v>346</v>
      </c>
      <c r="C42" s="87" t="s">
        <v>203</v>
      </c>
      <c r="D42" s="117">
        <f>D41*5%</f>
        <v>48690.046500000004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114">
        <f>D41+D42</f>
        <v>1022490.9765000001</v>
      </c>
    </row>
    <row r="44" spans="1:4" ht="15">
      <c r="A44" s="85" t="s">
        <v>241</v>
      </c>
      <c r="B44" s="86" t="s">
        <v>242</v>
      </c>
      <c r="C44" s="87" t="s">
        <v>203</v>
      </c>
      <c r="D44" s="80">
        <v>9349.28</v>
      </c>
    </row>
    <row r="45" spans="1:4" ht="15">
      <c r="A45" s="85">
        <v>14</v>
      </c>
      <c r="B45" s="86" t="s">
        <v>146</v>
      </c>
      <c r="C45" s="87" t="s">
        <v>203</v>
      </c>
      <c r="D45" s="80"/>
    </row>
    <row r="46" spans="1:4" ht="15">
      <c r="A46" s="85"/>
      <c r="B46" s="86" t="s">
        <v>409</v>
      </c>
      <c r="C46" s="87" t="s">
        <v>203</v>
      </c>
      <c r="D46" s="80">
        <v>1049594</v>
      </c>
    </row>
    <row r="47" spans="1:4" ht="15">
      <c r="A47" s="85"/>
      <c r="B47" s="86" t="s">
        <v>321</v>
      </c>
      <c r="C47" s="87" t="s">
        <v>203</v>
      </c>
      <c r="D47" s="80">
        <v>151551.88</v>
      </c>
    </row>
    <row r="48" spans="1:4" ht="15">
      <c r="A48" s="85"/>
      <c r="B48" s="86" t="s">
        <v>176</v>
      </c>
      <c r="C48" s="87" t="s">
        <v>203</v>
      </c>
      <c r="D48" s="80">
        <v>265398.74</v>
      </c>
    </row>
    <row r="49" spans="1:4" ht="15.75" thickBot="1">
      <c r="A49" s="111">
        <v>15</v>
      </c>
      <c r="B49" s="112" t="s">
        <v>244</v>
      </c>
      <c r="C49" s="87" t="s">
        <v>203</v>
      </c>
      <c r="D49" s="133">
        <f>D43+D44+D46+D47+D48</f>
        <v>2498384.8765000002</v>
      </c>
    </row>
    <row r="50" spans="1:4" ht="15">
      <c r="A50" s="91"/>
      <c r="B50" s="92" t="s">
        <v>245</v>
      </c>
      <c r="C50" s="98"/>
      <c r="D50" s="93" t="s">
        <v>410</v>
      </c>
    </row>
    <row r="51" spans="1:4" ht="15">
      <c r="A51" s="81"/>
      <c r="B51" s="119" t="s">
        <v>246</v>
      </c>
      <c r="C51" s="120"/>
      <c r="D51" s="121" t="s">
        <v>411</v>
      </c>
    </row>
    <row r="52" spans="1:4" ht="15">
      <c r="A52" s="81"/>
      <c r="B52" s="119" t="s">
        <v>332</v>
      </c>
      <c r="C52" s="120"/>
      <c r="D52" s="121" t="s">
        <v>412</v>
      </c>
    </row>
    <row r="53" spans="1:4" ht="15">
      <c r="A53" s="81"/>
      <c r="B53" s="86" t="s">
        <v>146</v>
      </c>
      <c r="C53" s="87" t="s">
        <v>203</v>
      </c>
      <c r="D53" s="80"/>
    </row>
    <row r="54" spans="1:4" ht="15">
      <c r="A54" s="91"/>
      <c r="B54" s="122" t="s">
        <v>409</v>
      </c>
      <c r="C54" s="123" t="s">
        <v>203</v>
      </c>
      <c r="D54" s="123">
        <v>1049594</v>
      </c>
    </row>
    <row r="55" spans="1:4" ht="15">
      <c r="A55" s="91"/>
      <c r="B55" s="86" t="s">
        <v>321</v>
      </c>
      <c r="C55" s="87" t="s">
        <v>203</v>
      </c>
      <c r="D55" s="87">
        <v>151551.88</v>
      </c>
    </row>
    <row r="56" spans="1:4" ht="15">
      <c r="A56" s="91"/>
      <c r="B56" s="86" t="s">
        <v>176</v>
      </c>
      <c r="C56" s="87" t="s">
        <v>203</v>
      </c>
      <c r="D56" s="87">
        <v>265398.74</v>
      </c>
    </row>
    <row r="57" spans="1:4" ht="15">
      <c r="A57" s="91"/>
      <c r="B57" s="92"/>
      <c r="C57" s="98"/>
      <c r="D57" s="93"/>
    </row>
    <row r="58" spans="1:4" ht="15">
      <c r="A58" s="91"/>
      <c r="B58" s="92" t="s">
        <v>327</v>
      </c>
      <c r="C58" s="98"/>
      <c r="D58" s="93">
        <v>2341.1</v>
      </c>
    </row>
    <row r="59" spans="1:4" ht="15">
      <c r="A59" s="91"/>
      <c r="B59" s="94" t="s">
        <v>247</v>
      </c>
      <c r="C59" s="94"/>
      <c r="D59" s="95" t="s">
        <v>248</v>
      </c>
    </row>
    <row r="60" spans="1:4" ht="15">
      <c r="A60" s="91"/>
      <c r="B60" s="100"/>
      <c r="C60" s="91"/>
      <c r="D60" s="91"/>
    </row>
  </sheetData>
  <mergeCells count="1">
    <mergeCell ref="B2:D2"/>
  </mergeCells>
  <hyperlinks>
    <hyperlink ref="B2:D2" location="ГЛАВНАЯ!A1" display="На главную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28125" style="0" customWidth="1"/>
    <col min="3" max="3" width="14.00390625" style="10" customWidth="1"/>
    <col min="4" max="4" width="29.7109375" style="16" customWidth="1"/>
    <col min="5" max="12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261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10914.15</v>
      </c>
    </row>
    <row r="11" spans="1:4" ht="15">
      <c r="A11" s="68">
        <v>1.2</v>
      </c>
      <c r="B11" s="69" t="s">
        <v>204</v>
      </c>
      <c r="C11" s="70" t="s">
        <v>203</v>
      </c>
      <c r="D11" s="68">
        <v>4566.71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3481.6</v>
      </c>
    </row>
    <row r="14" spans="1:4" ht="15">
      <c r="A14" s="68">
        <v>1.5</v>
      </c>
      <c r="B14" s="69" t="s">
        <v>207</v>
      </c>
      <c r="C14" s="70" t="s">
        <v>203</v>
      </c>
      <c r="D14" s="68">
        <v>11402.56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403.07</v>
      </c>
    </row>
    <row r="16" spans="1:4" ht="15">
      <c r="A16" s="68">
        <v>1.7</v>
      </c>
      <c r="B16" s="69" t="s">
        <v>209</v>
      </c>
      <c r="C16" s="70" t="s">
        <v>203</v>
      </c>
      <c r="D16" s="68">
        <v>10440.89</v>
      </c>
    </row>
    <row r="17" spans="1:4" ht="15.75" thickBot="1">
      <c r="A17" s="71" t="s">
        <v>13</v>
      </c>
      <c r="B17" s="71"/>
      <c r="C17" s="72" t="s">
        <v>203</v>
      </c>
      <c r="D17" s="73">
        <v>41208.98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28582.52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2351.28</v>
      </c>
    </row>
    <row r="22" spans="1:4" ht="15.75" thickBot="1">
      <c r="A22" s="74"/>
      <c r="B22" s="75" t="s">
        <v>13</v>
      </c>
      <c r="C22" s="72" t="s">
        <v>203</v>
      </c>
      <c r="D22" s="76">
        <v>30933.79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11774.8</v>
      </c>
    </row>
    <row r="25" spans="1:4" ht="15">
      <c r="A25" s="78">
        <v>3.2</v>
      </c>
      <c r="B25" s="69" t="s">
        <v>220</v>
      </c>
      <c r="C25" s="70" t="s">
        <v>203</v>
      </c>
      <c r="D25" s="68">
        <v>2995.36</v>
      </c>
    </row>
    <row r="26" spans="1:4" ht="15">
      <c r="A26" s="78">
        <v>3.3</v>
      </c>
      <c r="B26" s="69" t="s">
        <v>179</v>
      </c>
      <c r="C26" s="70" t="s">
        <v>203</v>
      </c>
      <c r="D26" s="68">
        <v>4438.71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2697.5</v>
      </c>
    </row>
    <row r="31" spans="1:4" ht="15">
      <c r="A31" s="78"/>
      <c r="B31" s="79" t="s">
        <v>13</v>
      </c>
      <c r="C31" s="72" t="s">
        <v>203</v>
      </c>
      <c r="D31" s="80">
        <v>21906.38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5452.51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99501.67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7876.83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2873.3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10750.14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26204.11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136455.91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1364.5591000000002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137820.46910000002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1409.82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139230.28910000002</v>
      </c>
    </row>
    <row r="46" spans="1:4" ht="15">
      <c r="A46" s="91"/>
      <c r="B46" s="92" t="s">
        <v>245</v>
      </c>
      <c r="C46" s="98"/>
      <c r="D46" s="93" t="s">
        <v>308</v>
      </c>
    </row>
    <row r="47" spans="1:4" ht="15">
      <c r="A47" s="91"/>
      <c r="B47" s="92" t="s">
        <v>246</v>
      </c>
      <c r="C47" s="98"/>
      <c r="D47" s="93" t="s">
        <v>373</v>
      </c>
    </row>
    <row r="48" spans="1:4" ht="15">
      <c r="A48" s="91"/>
      <c r="B48" s="92" t="s">
        <v>332</v>
      </c>
      <c r="C48" s="98"/>
      <c r="D48" s="93" t="s">
        <v>374</v>
      </c>
    </row>
    <row r="49" spans="1:4" ht="15">
      <c r="A49" s="91"/>
      <c r="B49" s="92" t="s">
        <v>327</v>
      </c>
      <c r="C49" s="98"/>
      <c r="D49" s="93">
        <v>12038.21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75.28125" style="0" customWidth="1"/>
    <col min="3" max="3" width="16.28125" style="0" customWidth="1"/>
    <col min="4" max="4" width="26.140625" style="0" customWidth="1"/>
    <col min="5" max="5" width="11.8515625" style="0" customWidth="1"/>
  </cols>
  <sheetData>
    <row r="1" spans="1:3" ht="15">
      <c r="A1" s="19"/>
      <c r="B1" s="18"/>
      <c r="C1" s="19"/>
    </row>
    <row r="2" spans="1:3" ht="15">
      <c r="A2" s="139" t="s">
        <v>129</v>
      </c>
      <c r="B2" s="139"/>
      <c r="C2" s="139"/>
    </row>
    <row r="3" spans="1:3" ht="15">
      <c r="A3" s="19"/>
      <c r="B3" s="18"/>
      <c r="C3" s="19"/>
    </row>
    <row r="4" spans="1:4" ht="15.75">
      <c r="A4" s="62" t="s">
        <v>193</v>
      </c>
      <c r="B4" s="62"/>
      <c r="C4" s="62"/>
      <c r="D4" s="62"/>
    </row>
    <row r="5" spans="1:4" ht="15">
      <c r="A5" s="96" t="s">
        <v>285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125">
        <v>1.1</v>
      </c>
      <c r="B10" s="69" t="s">
        <v>202</v>
      </c>
      <c r="C10" s="70" t="s">
        <v>203</v>
      </c>
      <c r="D10" s="118">
        <v>24636.48</v>
      </c>
    </row>
    <row r="11" spans="1:4" ht="15">
      <c r="A11" s="125">
        <v>1.2</v>
      </c>
      <c r="B11" s="69" t="s">
        <v>204</v>
      </c>
      <c r="C11" s="70" t="s">
        <v>203</v>
      </c>
      <c r="D11" s="118">
        <v>14579.39</v>
      </c>
    </row>
    <row r="12" spans="1:4" ht="15">
      <c r="A12" s="125">
        <v>1.3</v>
      </c>
      <c r="B12" s="69" t="s">
        <v>205</v>
      </c>
      <c r="C12" s="70" t="s">
        <v>203</v>
      </c>
      <c r="D12" s="118" t="s">
        <v>214</v>
      </c>
    </row>
    <row r="13" spans="1:4" ht="15">
      <c r="A13" s="125">
        <v>1.4</v>
      </c>
      <c r="B13" s="69" t="s">
        <v>206</v>
      </c>
      <c r="C13" s="70" t="s">
        <v>203</v>
      </c>
      <c r="D13" s="118">
        <v>23599.05</v>
      </c>
    </row>
    <row r="14" spans="1:4" ht="15">
      <c r="A14" s="125">
        <v>1.5</v>
      </c>
      <c r="B14" s="69" t="s">
        <v>207</v>
      </c>
      <c r="C14" s="70" t="s">
        <v>203</v>
      </c>
      <c r="D14" s="118">
        <v>40628.34</v>
      </c>
    </row>
    <row r="15" spans="1:4" ht="26.25">
      <c r="A15" s="125">
        <v>1.6</v>
      </c>
      <c r="B15" s="69" t="s">
        <v>208</v>
      </c>
      <c r="C15" s="70" t="s">
        <v>203</v>
      </c>
      <c r="D15" s="118">
        <v>2732.08</v>
      </c>
    </row>
    <row r="16" spans="1:4" ht="15">
      <c r="A16" s="125">
        <v>1.7</v>
      </c>
      <c r="B16" s="69" t="s">
        <v>209</v>
      </c>
      <c r="C16" s="70" t="s">
        <v>203</v>
      </c>
      <c r="D16" s="118">
        <v>70770.59</v>
      </c>
    </row>
    <row r="17" spans="1:4" ht="15.75" thickBot="1">
      <c r="A17" s="71" t="s">
        <v>13</v>
      </c>
      <c r="B17" s="71"/>
      <c r="C17" s="72" t="s">
        <v>203</v>
      </c>
      <c r="D17" s="73">
        <v>176945.93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125">
        <v>2.1</v>
      </c>
      <c r="B19" s="69" t="s">
        <v>212</v>
      </c>
      <c r="C19" s="70" t="s">
        <v>203</v>
      </c>
      <c r="D19" s="118">
        <v>79105.27</v>
      </c>
    </row>
    <row r="20" spans="1:4" ht="15">
      <c r="A20" s="125">
        <v>2.2</v>
      </c>
      <c r="B20" s="69" t="s">
        <v>213</v>
      </c>
      <c r="C20" s="70" t="s">
        <v>203</v>
      </c>
      <c r="D20" s="118">
        <v>102045.21</v>
      </c>
    </row>
    <row r="21" spans="1:4" ht="15">
      <c r="A21" s="125">
        <v>2.3</v>
      </c>
      <c r="B21" s="69" t="s">
        <v>204</v>
      </c>
      <c r="C21" s="70" t="s">
        <v>203</v>
      </c>
      <c r="D21" s="118">
        <v>15937.51</v>
      </c>
    </row>
    <row r="22" spans="1:4" ht="15.75" thickBot="1">
      <c r="A22" s="126"/>
      <c r="B22" s="75" t="s">
        <v>13</v>
      </c>
      <c r="C22" s="72" t="s">
        <v>203</v>
      </c>
      <c r="D22" s="73">
        <v>197087.99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127">
        <v>3.1</v>
      </c>
      <c r="B24" s="69" t="s">
        <v>219</v>
      </c>
      <c r="C24" s="70" t="s">
        <v>203</v>
      </c>
      <c r="D24" s="118">
        <v>30193.08</v>
      </c>
    </row>
    <row r="25" spans="1:4" ht="15">
      <c r="A25" s="127">
        <v>3.2</v>
      </c>
      <c r="B25" s="69" t="s">
        <v>220</v>
      </c>
      <c r="C25" s="70" t="s">
        <v>203</v>
      </c>
      <c r="D25" s="118">
        <v>11059.8</v>
      </c>
    </row>
    <row r="26" spans="1:4" ht="15">
      <c r="A26" s="127">
        <v>3.3</v>
      </c>
      <c r="B26" s="69" t="s">
        <v>179</v>
      </c>
      <c r="C26" s="70" t="s">
        <v>203</v>
      </c>
      <c r="D26" s="118">
        <v>62157.44</v>
      </c>
    </row>
    <row r="27" spans="1:4" ht="15">
      <c r="A27" s="127">
        <v>3.4</v>
      </c>
      <c r="B27" s="69" t="s">
        <v>221</v>
      </c>
      <c r="C27" s="70" t="s">
        <v>203</v>
      </c>
      <c r="D27" s="118">
        <v>152687.2</v>
      </c>
    </row>
    <row r="28" spans="1:4" ht="15">
      <c r="A28" s="127"/>
      <c r="B28" s="69" t="s">
        <v>222</v>
      </c>
      <c r="C28" s="70" t="s">
        <v>203</v>
      </c>
      <c r="D28" s="118">
        <v>136923.2</v>
      </c>
    </row>
    <row r="29" spans="1:4" ht="15">
      <c r="A29" s="127"/>
      <c r="B29" s="69" t="s">
        <v>223</v>
      </c>
      <c r="C29" s="70" t="s">
        <v>203</v>
      </c>
      <c r="D29" s="118">
        <v>15764</v>
      </c>
    </row>
    <row r="30" spans="1:4" ht="15">
      <c r="A30" s="127">
        <v>3.5</v>
      </c>
      <c r="B30" s="69" t="s">
        <v>224</v>
      </c>
      <c r="C30" s="70" t="s">
        <v>203</v>
      </c>
      <c r="D30" s="118">
        <v>18284.27</v>
      </c>
    </row>
    <row r="31" spans="1:4" ht="15">
      <c r="A31" s="127"/>
      <c r="B31" s="79" t="s">
        <v>13</v>
      </c>
      <c r="C31" s="72" t="s">
        <v>203</v>
      </c>
      <c r="D31" s="128">
        <v>274381.79</v>
      </c>
    </row>
    <row r="32" spans="1:4" ht="15.75" thickBot="1">
      <c r="A32" s="129"/>
      <c r="B32" s="82"/>
      <c r="C32" s="81"/>
      <c r="D32" s="130"/>
    </row>
    <row r="33" spans="1:4" ht="15.75" thickBot="1">
      <c r="A33" s="64"/>
      <c r="B33" s="66" t="s">
        <v>225</v>
      </c>
      <c r="C33" s="67" t="s">
        <v>203</v>
      </c>
      <c r="D33" s="77">
        <v>32850.1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681265.8</v>
      </c>
    </row>
    <row r="35" spans="1:4" ht="15">
      <c r="A35" s="131" t="s">
        <v>228</v>
      </c>
      <c r="B35" s="86" t="s">
        <v>229</v>
      </c>
      <c r="C35" s="87" t="s">
        <v>203</v>
      </c>
      <c r="D35" s="128">
        <v>53390.87</v>
      </c>
    </row>
    <row r="36" spans="1:4" ht="15">
      <c r="A36" s="131" t="s">
        <v>230</v>
      </c>
      <c r="B36" s="86" t="s">
        <v>231</v>
      </c>
      <c r="C36" s="87" t="s">
        <v>203</v>
      </c>
      <c r="D36" s="128">
        <v>19475.87</v>
      </c>
    </row>
    <row r="37" spans="1:4" ht="15.75" thickBot="1">
      <c r="A37" s="131" t="s">
        <v>232</v>
      </c>
      <c r="B37" s="86" t="s">
        <v>233</v>
      </c>
      <c r="C37" s="87" t="s">
        <v>203</v>
      </c>
      <c r="D37" s="128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72866.74</v>
      </c>
    </row>
    <row r="39" spans="1:4" ht="15">
      <c r="A39" s="131" t="s">
        <v>234</v>
      </c>
      <c r="B39" s="86" t="s">
        <v>167</v>
      </c>
      <c r="C39" s="87" t="s">
        <v>203</v>
      </c>
      <c r="D39" s="128">
        <v>177617.09</v>
      </c>
    </row>
    <row r="40" spans="1:4" ht="15.75" thickBot="1">
      <c r="A40" s="131" t="s">
        <v>235</v>
      </c>
      <c r="B40" s="86" t="s">
        <v>236</v>
      </c>
      <c r="C40" s="87" t="s">
        <v>203</v>
      </c>
      <c r="D40" s="128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931749.64</v>
      </c>
    </row>
    <row r="42" spans="1:4" ht="15.75" thickBot="1">
      <c r="A42" s="131" t="s">
        <v>239</v>
      </c>
      <c r="B42" s="86" t="s">
        <v>334</v>
      </c>
      <c r="C42" s="87" t="s">
        <v>203</v>
      </c>
      <c r="D42" s="132">
        <f>D41*3%</f>
        <v>27952.4892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114">
        <f>D41+D42</f>
        <v>959702.1292</v>
      </c>
    </row>
    <row r="44" spans="1:4" ht="15">
      <c r="A44" s="131" t="s">
        <v>241</v>
      </c>
      <c r="B44" s="86" t="s">
        <v>242</v>
      </c>
      <c r="C44" s="87" t="s">
        <v>203</v>
      </c>
      <c r="D44" s="128">
        <v>9556.05</v>
      </c>
    </row>
    <row r="45" spans="1:4" ht="15">
      <c r="A45" s="131">
        <v>14</v>
      </c>
      <c r="B45" s="86" t="s">
        <v>146</v>
      </c>
      <c r="C45" s="87"/>
      <c r="D45" s="128"/>
    </row>
    <row r="46" spans="1:4" ht="15">
      <c r="A46" s="131"/>
      <c r="B46" s="86" t="s">
        <v>174</v>
      </c>
      <c r="C46" s="87"/>
      <c r="D46" s="128">
        <v>567519.05</v>
      </c>
    </row>
    <row r="47" spans="1:4" ht="15">
      <c r="A47" s="131"/>
      <c r="B47" s="86" t="s">
        <v>175</v>
      </c>
      <c r="C47" s="87"/>
      <c r="D47" s="128">
        <v>453410.49</v>
      </c>
    </row>
    <row r="48" spans="1:4" ht="15">
      <c r="A48" s="131"/>
      <c r="B48" s="86" t="s">
        <v>321</v>
      </c>
      <c r="C48" s="87"/>
      <c r="D48" s="128">
        <v>202829.55</v>
      </c>
    </row>
    <row r="49" spans="1:4" ht="15">
      <c r="A49" s="131"/>
      <c r="B49" s="86" t="s">
        <v>176</v>
      </c>
      <c r="C49" s="87"/>
      <c r="D49" s="128">
        <v>355967.1</v>
      </c>
    </row>
    <row r="50" spans="1:4" ht="15.75" thickBot="1">
      <c r="A50" s="111">
        <v>15</v>
      </c>
      <c r="B50" s="112" t="s">
        <v>244</v>
      </c>
      <c r="C50" s="113" t="s">
        <v>203</v>
      </c>
      <c r="D50" s="133">
        <f>D43+D44+D46+D47+D48+D49</f>
        <v>2548984.3692</v>
      </c>
    </row>
    <row r="51" spans="1:4" ht="15">
      <c r="A51" s="104"/>
      <c r="B51" s="109"/>
      <c r="C51" s="110"/>
      <c r="D51" s="107"/>
    </row>
    <row r="52" spans="1:4" ht="15">
      <c r="A52" s="81"/>
      <c r="B52" s="119" t="s">
        <v>245</v>
      </c>
      <c r="C52" s="120"/>
      <c r="D52" s="121" t="s">
        <v>294</v>
      </c>
    </row>
    <row r="53" spans="1:4" ht="15">
      <c r="A53" s="81"/>
      <c r="B53" s="119" t="s">
        <v>246</v>
      </c>
      <c r="C53" s="120"/>
      <c r="D53" s="121" t="s">
        <v>402</v>
      </c>
    </row>
    <row r="54" spans="1:4" ht="15">
      <c r="A54" s="91"/>
      <c r="B54" s="122" t="s">
        <v>146</v>
      </c>
      <c r="C54" s="123"/>
      <c r="D54" s="124"/>
    </row>
    <row r="55" spans="1:4" ht="15">
      <c r="A55" s="91"/>
      <c r="B55" s="86" t="s">
        <v>174</v>
      </c>
      <c r="C55" s="87"/>
      <c r="D55" s="87">
        <v>567519.05</v>
      </c>
    </row>
    <row r="56" spans="1:4" ht="15">
      <c r="A56" s="91"/>
      <c r="B56" s="86" t="s">
        <v>175</v>
      </c>
      <c r="C56" s="87"/>
      <c r="D56" s="87">
        <v>453410.49</v>
      </c>
    </row>
    <row r="57" spans="1:4" ht="15">
      <c r="A57" s="91"/>
      <c r="B57" s="86" t="s">
        <v>321</v>
      </c>
      <c r="C57" s="87"/>
      <c r="D57" s="87">
        <v>202829.55</v>
      </c>
    </row>
    <row r="58" spans="1:4" ht="15">
      <c r="A58" s="91"/>
      <c r="B58" s="86" t="s">
        <v>176</v>
      </c>
      <c r="C58" s="87"/>
      <c r="D58" s="87">
        <v>355967.1</v>
      </c>
    </row>
    <row r="59" spans="1:4" ht="15">
      <c r="A59" s="91"/>
      <c r="B59" s="92" t="s">
        <v>327</v>
      </c>
      <c r="C59" s="98"/>
      <c r="D59" s="93">
        <v>7291.22</v>
      </c>
    </row>
    <row r="60" spans="1:4" ht="15">
      <c r="A60" s="91"/>
      <c r="B60" s="94" t="s">
        <v>247</v>
      </c>
      <c r="C60" s="94"/>
      <c r="D60" s="95" t="s">
        <v>248</v>
      </c>
    </row>
    <row r="61" spans="1:4" ht="15" hidden="1">
      <c r="A61" s="91"/>
      <c r="B61" s="92" t="s">
        <v>175</v>
      </c>
      <c r="C61" s="98" t="s">
        <v>203</v>
      </c>
      <c r="D61" s="93">
        <v>1088801.9</v>
      </c>
    </row>
  </sheetData>
  <mergeCells count="1">
    <mergeCell ref="A2:C2"/>
  </mergeCells>
  <hyperlinks>
    <hyperlink ref="A2:C2" location="ГЛАВНАЯ!A1" display="На главную"/>
  </hyperlink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421875" style="0" customWidth="1"/>
    <col min="3" max="3" width="14.57421875" style="10" customWidth="1"/>
    <col min="4" max="4" width="29.7109375" style="16" customWidth="1"/>
    <col min="5" max="11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262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9399.24</v>
      </c>
    </row>
    <row r="11" spans="1:4" ht="15">
      <c r="A11" s="68">
        <v>1.2</v>
      </c>
      <c r="B11" s="69" t="s">
        <v>204</v>
      </c>
      <c r="C11" s="70" t="s">
        <v>203</v>
      </c>
      <c r="D11" s="68">
        <v>2008.91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3096.98</v>
      </c>
    </row>
    <row r="14" spans="1:4" ht="15">
      <c r="A14" s="68">
        <v>1.5</v>
      </c>
      <c r="B14" s="69" t="s">
        <v>207</v>
      </c>
      <c r="C14" s="70" t="s">
        <v>203</v>
      </c>
      <c r="D14" s="68">
        <v>10011.59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358.54</v>
      </c>
    </row>
    <row r="16" spans="1:4" ht="15">
      <c r="A16" s="68">
        <v>1.7</v>
      </c>
      <c r="B16" s="69" t="s">
        <v>209</v>
      </c>
      <c r="C16" s="70" t="s">
        <v>203</v>
      </c>
      <c r="D16" s="68">
        <v>9287.44</v>
      </c>
    </row>
    <row r="17" spans="1:4" ht="15.75" thickBot="1">
      <c r="A17" s="71" t="s">
        <v>13</v>
      </c>
      <c r="B17" s="71"/>
      <c r="C17" s="72" t="s">
        <v>203</v>
      </c>
      <c r="D17" s="73">
        <v>34162.7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23694.92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2091.53</v>
      </c>
    </row>
    <row r="22" spans="1:4" ht="15.75" thickBot="1">
      <c r="A22" s="74"/>
      <c r="B22" s="75" t="s">
        <v>13</v>
      </c>
      <c r="C22" s="72" t="s">
        <v>203</v>
      </c>
      <c r="D22" s="76">
        <v>25786.47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14037.82</v>
      </c>
    </row>
    <row r="25" spans="1:4" ht="15">
      <c r="A25" s="78">
        <v>3.2</v>
      </c>
      <c r="B25" s="69" t="s">
        <v>220</v>
      </c>
      <c r="C25" s="70" t="s">
        <v>203</v>
      </c>
      <c r="D25" s="68">
        <v>3532.99</v>
      </c>
    </row>
    <row r="26" spans="1:4" ht="15">
      <c r="A26" s="78">
        <v>3.3</v>
      </c>
      <c r="B26" s="69" t="s">
        <v>179</v>
      </c>
      <c r="C26" s="70" t="s">
        <v>203</v>
      </c>
      <c r="D26" s="68">
        <v>2883.01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2399.5</v>
      </c>
    </row>
    <row r="31" spans="1:4" ht="15">
      <c r="A31" s="78"/>
      <c r="B31" s="79" t="s">
        <v>13</v>
      </c>
      <c r="C31" s="72" t="s">
        <v>203</v>
      </c>
      <c r="D31" s="80">
        <v>22853.33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1829.13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84631.6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7006.65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2555.88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9562.52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23309.23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117503.36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1175.0336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118678.3936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1254.07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119932.4636</v>
      </c>
    </row>
    <row r="46" spans="1:4" ht="15">
      <c r="A46" s="91"/>
      <c r="B46" s="92" t="s">
        <v>245</v>
      </c>
      <c r="C46" s="98"/>
      <c r="D46" s="93" t="s">
        <v>309</v>
      </c>
    </row>
    <row r="47" spans="1:4" ht="15">
      <c r="A47" s="91"/>
      <c r="B47" s="92" t="s">
        <v>246</v>
      </c>
      <c r="C47" s="98"/>
      <c r="D47" s="93" t="s">
        <v>375</v>
      </c>
    </row>
    <row r="48" spans="1:4" ht="15">
      <c r="A48" s="91"/>
      <c r="B48" s="92" t="s">
        <v>327</v>
      </c>
      <c r="C48" s="98"/>
      <c r="D48" s="93">
        <v>29479.63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421875" style="10" customWidth="1"/>
    <col min="4" max="4" width="29.7109375" style="16" customWidth="1"/>
    <col min="5" max="5" width="9.28125" style="16" bestFit="1" customWidth="1"/>
    <col min="6" max="6" width="9.8515625" style="16" bestFit="1" customWidth="1"/>
    <col min="7" max="10" width="9.140625" style="16" customWidth="1"/>
  </cols>
  <sheetData>
    <row r="2" spans="1:3" ht="15">
      <c r="A2" s="140" t="s">
        <v>129</v>
      </c>
      <c r="B2" s="140"/>
      <c r="C2" s="140"/>
    </row>
    <row r="4" spans="1:4" ht="14.25" customHeight="1">
      <c r="A4" s="62" t="s">
        <v>193</v>
      </c>
      <c r="B4" s="62"/>
      <c r="C4" s="62"/>
      <c r="D4" s="62"/>
    </row>
    <row r="5" spans="1:4" ht="15">
      <c r="A5" s="96" t="s">
        <v>263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69995.2</v>
      </c>
    </row>
    <row r="11" spans="1:4" ht="15">
      <c r="A11" s="68">
        <v>1.2</v>
      </c>
      <c r="B11" s="69" t="s">
        <v>204</v>
      </c>
      <c r="C11" s="70" t="s">
        <v>203</v>
      </c>
      <c r="D11" s="68">
        <v>31814.21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19005.15</v>
      </c>
    </row>
    <row r="14" spans="1:4" ht="15">
      <c r="A14" s="68">
        <v>1.5</v>
      </c>
      <c r="B14" s="69" t="s">
        <v>207</v>
      </c>
      <c r="C14" s="70" t="s">
        <v>203</v>
      </c>
      <c r="D14" s="68">
        <v>35164.32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2200.24</v>
      </c>
    </row>
    <row r="16" spans="1:4" ht="15">
      <c r="A16" s="68">
        <v>1.7</v>
      </c>
      <c r="B16" s="69" t="s">
        <v>209</v>
      </c>
      <c r="C16" s="70" t="s">
        <v>203</v>
      </c>
      <c r="D16" s="68">
        <v>56994.06</v>
      </c>
    </row>
    <row r="17" spans="1:4" ht="15.75" thickBot="1">
      <c r="A17" s="71" t="s">
        <v>13</v>
      </c>
      <c r="B17" s="71"/>
      <c r="C17" s="72" t="s">
        <v>203</v>
      </c>
      <c r="D17" s="73">
        <v>215173.18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94061.75</v>
      </c>
    </row>
    <row r="20" spans="1:4" ht="15">
      <c r="A20" s="68">
        <v>2.2</v>
      </c>
      <c r="B20" s="69" t="s">
        <v>213</v>
      </c>
      <c r="C20" s="70" t="s">
        <v>203</v>
      </c>
      <c r="D20" s="68">
        <v>77174.86</v>
      </c>
    </row>
    <row r="21" spans="1:4" ht="15">
      <c r="A21" s="68">
        <v>2.3</v>
      </c>
      <c r="B21" s="69" t="s">
        <v>204</v>
      </c>
      <c r="C21" s="70" t="s">
        <v>203</v>
      </c>
      <c r="D21" s="68">
        <v>12835.04</v>
      </c>
    </row>
    <row r="22" spans="1:4" ht="15.75" thickBot="1">
      <c r="A22" s="74"/>
      <c r="B22" s="75" t="s">
        <v>13</v>
      </c>
      <c r="C22" s="72" t="s">
        <v>203</v>
      </c>
      <c r="D22" s="76">
        <v>184071.63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30193.08</v>
      </c>
    </row>
    <row r="25" spans="1:4" ht="15">
      <c r="A25" s="78">
        <v>3.2</v>
      </c>
      <c r="B25" s="69" t="s">
        <v>220</v>
      </c>
      <c r="C25" s="70" t="s">
        <v>203</v>
      </c>
      <c r="D25" s="68">
        <v>12058.25</v>
      </c>
    </row>
    <row r="26" spans="1:4" ht="15">
      <c r="A26" s="78">
        <v>3.3</v>
      </c>
      <c r="B26" s="69" t="s">
        <v>179</v>
      </c>
      <c r="C26" s="70" t="s">
        <v>203</v>
      </c>
      <c r="D26" s="68">
        <v>88681.52</v>
      </c>
    </row>
    <row r="27" spans="1:4" ht="15">
      <c r="A27" s="78">
        <v>3.4</v>
      </c>
      <c r="B27" s="69" t="s">
        <v>221</v>
      </c>
      <c r="C27" s="70" t="s">
        <v>203</v>
      </c>
      <c r="D27" s="68">
        <v>130966</v>
      </c>
    </row>
    <row r="28" spans="1:4" ht="15">
      <c r="A28" s="78"/>
      <c r="B28" s="69" t="s">
        <v>222</v>
      </c>
      <c r="C28" s="70" t="s">
        <v>203</v>
      </c>
      <c r="D28" s="68">
        <v>122956</v>
      </c>
    </row>
    <row r="29" spans="1:4" ht="15">
      <c r="A29" s="78"/>
      <c r="B29" s="69" t="s">
        <v>223</v>
      </c>
      <c r="C29" s="70" t="s">
        <v>203</v>
      </c>
      <c r="D29" s="68">
        <v>8010</v>
      </c>
    </row>
    <row r="30" spans="1:4" ht="15">
      <c r="A30" s="78">
        <v>3.5</v>
      </c>
      <c r="B30" s="69" t="s">
        <v>224</v>
      </c>
      <c r="C30" s="70" t="s">
        <v>203</v>
      </c>
      <c r="D30" s="68">
        <v>14724.96</v>
      </c>
    </row>
    <row r="31" spans="1:4" ht="15">
      <c r="A31" s="78"/>
      <c r="B31" s="79" t="s">
        <v>13</v>
      </c>
      <c r="C31" s="72" t="s">
        <v>203</v>
      </c>
      <c r="D31" s="80">
        <v>276623.82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2878.02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678746.66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42997.55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15684.61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58682.16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143041.31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880470.14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8804.7014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889274.8414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7695.82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896970.6614</v>
      </c>
    </row>
    <row r="46" spans="1:4" ht="15">
      <c r="A46" s="91"/>
      <c r="B46" s="92" t="s">
        <v>245</v>
      </c>
      <c r="C46" s="98"/>
      <c r="D46" s="93" t="s">
        <v>310</v>
      </c>
    </row>
    <row r="47" spans="1:4" ht="15">
      <c r="A47" s="91"/>
      <c r="B47" s="92" t="s">
        <v>246</v>
      </c>
      <c r="C47" s="98"/>
      <c r="D47" s="93" t="s">
        <v>376</v>
      </c>
    </row>
    <row r="48" spans="1:4" ht="15">
      <c r="A48" s="91"/>
      <c r="B48" s="92" t="s">
        <v>327</v>
      </c>
      <c r="C48" s="98"/>
      <c r="D48" s="93">
        <v>80844.43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  <row r="53" spans="1:4" ht="15">
      <c r="A53" s="91"/>
      <c r="B53" s="92"/>
      <c r="C53" s="91"/>
      <c r="D53" s="99"/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28125" style="10" customWidth="1"/>
    <col min="4" max="4" width="29.7109375" style="16" customWidth="1"/>
    <col min="5" max="5" width="9.140625" style="16" customWidth="1"/>
    <col min="6" max="6" width="9.8515625" style="16" bestFit="1" customWidth="1"/>
    <col min="7" max="12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263</v>
      </c>
      <c r="B5" s="96"/>
      <c r="C5" s="96"/>
      <c r="D5" s="96"/>
    </row>
    <row r="6" spans="1:4" ht="15">
      <c r="A6" s="63" t="s">
        <v>286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65160.78</v>
      </c>
    </row>
    <row r="11" spans="1:4" ht="15">
      <c r="A11" s="68">
        <v>1.2</v>
      </c>
      <c r="B11" s="69" t="s">
        <v>204</v>
      </c>
      <c r="C11" s="70" t="s">
        <v>203</v>
      </c>
      <c r="D11" s="68">
        <v>14381.87</v>
      </c>
    </row>
    <row r="12" spans="1:4" ht="15">
      <c r="A12" s="68">
        <v>1.3</v>
      </c>
      <c r="B12" s="69" t="s">
        <v>205</v>
      </c>
      <c r="C12" s="70" t="s">
        <v>203</v>
      </c>
      <c r="D12" s="68">
        <v>1044.48</v>
      </c>
    </row>
    <row r="13" spans="1:4" ht="15">
      <c r="A13" s="68">
        <v>1.4</v>
      </c>
      <c r="B13" s="69" t="s">
        <v>206</v>
      </c>
      <c r="C13" s="70" t="s">
        <v>203</v>
      </c>
      <c r="D13" s="68">
        <v>19150.22</v>
      </c>
    </row>
    <row r="14" spans="1:4" ht="15">
      <c r="A14" s="68">
        <v>1.5</v>
      </c>
      <c r="B14" s="69" t="s">
        <v>207</v>
      </c>
      <c r="C14" s="70" t="s">
        <v>203</v>
      </c>
      <c r="D14" s="68">
        <v>33950.19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7799.82</v>
      </c>
    </row>
    <row r="16" spans="1:4" ht="15">
      <c r="A16" s="68">
        <v>1.7</v>
      </c>
      <c r="B16" s="69" t="s">
        <v>209</v>
      </c>
      <c r="C16" s="70" t="s">
        <v>203</v>
      </c>
      <c r="D16" s="68">
        <v>9991.65</v>
      </c>
    </row>
    <row r="17" spans="1:4" ht="15.75" thickBot="1">
      <c r="A17" s="71" t="s">
        <v>13</v>
      </c>
      <c r="B17" s="71"/>
      <c r="C17" s="72" t="s">
        <v>203</v>
      </c>
      <c r="D17" s="73">
        <v>151479.01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93554.37</v>
      </c>
    </row>
    <row r="20" spans="1:4" ht="15">
      <c r="A20" s="68">
        <v>2.2</v>
      </c>
      <c r="B20" s="69" t="s">
        <v>213</v>
      </c>
      <c r="C20" s="70" t="s">
        <v>203</v>
      </c>
      <c r="D20" s="68">
        <v>67700.03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10055.58</v>
      </c>
    </row>
    <row r="24" spans="1:4" ht="15.75" thickBot="1">
      <c r="A24" s="74"/>
      <c r="B24" s="75" t="s">
        <v>13</v>
      </c>
      <c r="C24" s="72" t="s">
        <v>203</v>
      </c>
      <c r="D24" s="76">
        <v>171309.98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10115.06</v>
      </c>
    </row>
    <row r="28" spans="1:4" ht="15">
      <c r="A28" s="78">
        <v>3.3</v>
      </c>
      <c r="B28" s="69" t="s">
        <v>179</v>
      </c>
      <c r="C28" s="70" t="s">
        <v>203</v>
      </c>
      <c r="D28" s="68">
        <v>162554.64</v>
      </c>
    </row>
    <row r="29" spans="1:4" ht="15">
      <c r="A29" s="78">
        <v>3.4</v>
      </c>
      <c r="B29" s="69" t="s">
        <v>221</v>
      </c>
      <c r="C29" s="70" t="s">
        <v>203</v>
      </c>
      <c r="D29" s="68">
        <v>128289.2</v>
      </c>
    </row>
    <row r="30" spans="1:4" ht="15">
      <c r="A30" s="78"/>
      <c r="B30" s="69" t="s">
        <v>222</v>
      </c>
      <c r="C30" s="70" t="s">
        <v>203</v>
      </c>
      <c r="D30" s="68">
        <v>120703.2</v>
      </c>
    </row>
    <row r="31" spans="1:4" ht="15">
      <c r="A31" s="78"/>
      <c r="B31" s="69" t="s">
        <v>223</v>
      </c>
      <c r="C31" s="70" t="s">
        <v>203</v>
      </c>
      <c r="D31" s="68">
        <v>7586</v>
      </c>
    </row>
    <row r="32" spans="1:4" ht="15">
      <c r="A32" s="78">
        <v>3.5</v>
      </c>
      <c r="B32" s="69" t="s">
        <v>224</v>
      </c>
      <c r="C32" s="70" t="s">
        <v>203</v>
      </c>
      <c r="D32" s="68">
        <v>14238.79</v>
      </c>
    </row>
    <row r="33" spans="1:4" ht="15">
      <c r="A33" s="78"/>
      <c r="B33" s="79" t="s">
        <v>13</v>
      </c>
      <c r="C33" s="72" t="s">
        <v>203</v>
      </c>
      <c r="D33" s="80">
        <v>341196.65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5398.02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669383.67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40730.54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14018.21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54748.75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140611.36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864743.77</v>
      </c>
    </row>
    <row r="44" spans="1:4" ht="15.75" thickBot="1">
      <c r="A44" s="85" t="s">
        <v>239</v>
      </c>
      <c r="B44" s="86" t="s">
        <v>322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864743.77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6680.84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871424.61</v>
      </c>
    </row>
    <row r="48" spans="1:4" ht="15">
      <c r="A48" s="91"/>
      <c r="B48" s="92" t="s">
        <v>245</v>
      </c>
      <c r="C48" s="98"/>
      <c r="D48" s="93" t="s">
        <v>310</v>
      </c>
    </row>
    <row r="49" spans="1:4" ht="15">
      <c r="A49" s="91"/>
      <c r="B49" s="92" t="s">
        <v>246</v>
      </c>
      <c r="C49" s="98"/>
      <c r="D49" s="93" t="s">
        <v>311</v>
      </c>
    </row>
    <row r="50" spans="1:4" ht="15">
      <c r="A50" s="91"/>
      <c r="B50" s="92" t="s">
        <v>292</v>
      </c>
      <c r="C50" s="98"/>
      <c r="D50" s="93"/>
    </row>
    <row r="51" spans="1:4" ht="15">
      <c r="A51" s="91"/>
      <c r="B51" s="92" t="s">
        <v>293</v>
      </c>
      <c r="C51" s="91"/>
      <c r="D51" s="99">
        <f>D47-D49</f>
        <v>109654.29999999993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247</v>
      </c>
      <c r="C53" s="94"/>
      <c r="D53" s="95" t="s">
        <v>248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3.140625" style="10" customWidth="1"/>
    <col min="4" max="4" width="30.7109375" style="61" customWidth="1"/>
    <col min="5" max="5" width="10.57421875" style="61" bestFit="1" customWidth="1"/>
    <col min="6" max="6" width="11.28125" style="61" customWidth="1"/>
    <col min="7" max="12" width="9.140625" style="61" customWidth="1"/>
    <col min="13" max="13" width="9.140625" style="12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264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48486.35</v>
      </c>
    </row>
    <row r="11" spans="1:4" ht="15">
      <c r="A11" s="68">
        <v>1.2</v>
      </c>
      <c r="B11" s="69" t="s">
        <v>204</v>
      </c>
      <c r="C11" s="70" t="s">
        <v>203</v>
      </c>
      <c r="D11" s="68">
        <v>20018.16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31092.83</v>
      </c>
    </row>
    <row r="14" spans="1:4" ht="15">
      <c r="A14" s="68">
        <v>1.5</v>
      </c>
      <c r="B14" s="69" t="s">
        <v>207</v>
      </c>
      <c r="C14" s="70" t="s">
        <v>203</v>
      </c>
      <c r="D14" s="68">
        <v>56926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3599.64</v>
      </c>
    </row>
    <row r="16" spans="1:4" ht="15">
      <c r="A16" s="68">
        <v>1.7</v>
      </c>
      <c r="B16" s="69" t="s">
        <v>209</v>
      </c>
      <c r="C16" s="70" t="s">
        <v>203</v>
      </c>
      <c r="D16" s="68">
        <v>93243.5</v>
      </c>
    </row>
    <row r="17" spans="1:4" ht="15.75" thickBot="1">
      <c r="A17" s="71" t="s">
        <v>13</v>
      </c>
      <c r="B17" s="71"/>
      <c r="C17" s="72" t="s">
        <v>203</v>
      </c>
      <c r="D17" s="73">
        <v>253366.48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100464.94</v>
      </c>
    </row>
    <row r="20" spans="1:4" ht="15">
      <c r="A20" s="68">
        <v>2.2</v>
      </c>
      <c r="B20" s="69" t="s">
        <v>213</v>
      </c>
      <c r="C20" s="70" t="s">
        <v>203</v>
      </c>
      <c r="D20" s="68">
        <v>102875.03</v>
      </c>
    </row>
    <row r="21" spans="1:4" ht="15">
      <c r="A21" s="68">
        <v>2.3</v>
      </c>
      <c r="B21" s="69" t="s">
        <v>204</v>
      </c>
      <c r="C21" s="70" t="s">
        <v>203</v>
      </c>
      <c r="D21" s="68">
        <v>20998.4</v>
      </c>
    </row>
    <row r="22" spans="1:4" ht="15.75" thickBot="1">
      <c r="A22" s="74"/>
      <c r="B22" s="75" t="s">
        <v>13</v>
      </c>
      <c r="C22" s="72" t="s">
        <v>203</v>
      </c>
      <c r="D22" s="76">
        <v>224338.36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60386.16</v>
      </c>
    </row>
    <row r="25" spans="1:4" ht="15">
      <c r="A25" s="78">
        <v>3.2</v>
      </c>
      <c r="B25" s="69" t="s">
        <v>220</v>
      </c>
      <c r="C25" s="70" t="s">
        <v>203</v>
      </c>
      <c r="D25" s="68">
        <v>19047.43</v>
      </c>
    </row>
    <row r="26" spans="1:4" ht="15">
      <c r="A26" s="78">
        <v>3.3</v>
      </c>
      <c r="B26" s="69" t="s">
        <v>179</v>
      </c>
      <c r="C26" s="70" t="s">
        <v>203</v>
      </c>
      <c r="D26" s="68">
        <v>133022.3</v>
      </c>
    </row>
    <row r="27" spans="1:4" ht="15">
      <c r="A27" s="78">
        <v>3.4</v>
      </c>
      <c r="B27" s="69" t="s">
        <v>221</v>
      </c>
      <c r="C27" s="70" t="s">
        <v>203</v>
      </c>
      <c r="D27" s="68">
        <v>217207.8</v>
      </c>
    </row>
    <row r="28" spans="1:4" ht="15">
      <c r="A28" s="78"/>
      <c r="B28" s="69" t="s">
        <v>222</v>
      </c>
      <c r="C28" s="70" t="s">
        <v>203</v>
      </c>
      <c r="D28" s="68">
        <v>205384.8</v>
      </c>
    </row>
    <row r="29" spans="1:4" ht="15">
      <c r="A29" s="78"/>
      <c r="B29" s="69" t="s">
        <v>223</v>
      </c>
      <c r="C29" s="70" t="s">
        <v>203</v>
      </c>
      <c r="D29" s="68">
        <v>11823</v>
      </c>
    </row>
    <row r="30" spans="1:4" ht="15">
      <c r="A30" s="78">
        <v>3.5</v>
      </c>
      <c r="B30" s="69" t="s">
        <v>224</v>
      </c>
      <c r="C30" s="70" t="s">
        <v>203</v>
      </c>
      <c r="D30" s="68">
        <v>24090.36</v>
      </c>
    </row>
    <row r="31" spans="1:4" ht="15">
      <c r="A31" s="78"/>
      <c r="B31" s="79" t="s">
        <v>13</v>
      </c>
      <c r="C31" s="72" t="s">
        <v>203</v>
      </c>
      <c r="D31" s="80">
        <v>453754.06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35461.55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966920.46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70344.92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25660.36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96005.28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234018.67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1296944.41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12969.444099999999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1309913.8540999999</v>
      </c>
    </row>
    <row r="44" spans="1:4" ht="15">
      <c r="A44" s="85" t="s">
        <v>241</v>
      </c>
      <c r="B44" s="86" t="s">
        <v>242</v>
      </c>
      <c r="C44" s="87" t="s">
        <v>203</v>
      </c>
      <c r="D44" s="80">
        <v>12590.53</v>
      </c>
    </row>
    <row r="45" spans="1:4" ht="15.75" thickBot="1">
      <c r="A45" s="104">
        <v>14</v>
      </c>
      <c r="B45" s="109" t="s">
        <v>403</v>
      </c>
      <c r="C45" s="110" t="s">
        <v>203</v>
      </c>
      <c r="D45" s="107">
        <v>618987.93</v>
      </c>
    </row>
    <row r="46" spans="1:4" ht="15.75" thickBot="1">
      <c r="A46" s="64">
        <v>15</v>
      </c>
      <c r="B46" s="66" t="s">
        <v>244</v>
      </c>
      <c r="C46" s="89" t="s">
        <v>203</v>
      </c>
      <c r="D46" s="90">
        <f>D43+D44+D45</f>
        <v>1941492.3141</v>
      </c>
    </row>
    <row r="47" spans="1:4" ht="15">
      <c r="A47" s="91"/>
      <c r="B47" s="92" t="s">
        <v>245</v>
      </c>
      <c r="C47" s="98"/>
      <c r="D47" s="93" t="s">
        <v>404</v>
      </c>
    </row>
    <row r="48" spans="1:4" ht="15">
      <c r="A48" s="91"/>
      <c r="B48" s="92" t="s">
        <v>246</v>
      </c>
      <c r="C48" s="98"/>
      <c r="D48" s="93" t="s">
        <v>405</v>
      </c>
    </row>
    <row r="49" spans="1:4" ht="15">
      <c r="A49" s="91"/>
      <c r="B49" s="92" t="s">
        <v>406</v>
      </c>
      <c r="C49" s="98"/>
      <c r="D49" s="93">
        <v>618987.93</v>
      </c>
    </row>
    <row r="50" spans="1:4" ht="15">
      <c r="A50" s="91"/>
      <c r="B50" s="92" t="s">
        <v>327</v>
      </c>
      <c r="C50" s="98"/>
      <c r="D50" s="93">
        <v>59673.93</v>
      </c>
    </row>
    <row r="51" spans="1:4" ht="15">
      <c r="A51" s="91"/>
      <c r="B51" s="94" t="s">
        <v>247</v>
      </c>
      <c r="C51" s="94"/>
      <c r="D51" s="95" t="s">
        <v>248</v>
      </c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  <row r="55" spans="1:4" ht="15">
      <c r="A55" s="91"/>
      <c r="B55" s="92"/>
      <c r="C55" s="91"/>
      <c r="D55" s="99"/>
    </row>
    <row r="56" spans="1:4" ht="15">
      <c r="A56" s="91"/>
      <c r="B56" s="92"/>
      <c r="C56" s="91"/>
      <c r="D56" s="99"/>
    </row>
    <row r="57" spans="1:4" ht="15">
      <c r="A57" s="91"/>
      <c r="B57" s="94"/>
      <c r="C57" s="94"/>
      <c r="D57" s="95"/>
    </row>
    <row r="58" spans="1:4" ht="15">
      <c r="A58" s="91"/>
      <c r="B58" s="100"/>
      <c r="C58" s="91"/>
      <c r="D58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28125" style="0" customWidth="1"/>
    <col min="3" max="3" width="13.7109375" style="10" customWidth="1"/>
    <col min="4" max="4" width="29.57421875" style="16" customWidth="1"/>
    <col min="5" max="11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265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6049.47</v>
      </c>
    </row>
    <row r="11" spans="1:4" ht="15">
      <c r="A11" s="68">
        <v>1.2</v>
      </c>
      <c r="B11" s="69" t="s">
        <v>204</v>
      </c>
      <c r="C11" s="70" t="s">
        <v>203</v>
      </c>
      <c r="D11" s="68">
        <v>4324.4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1805.46</v>
      </c>
    </row>
    <row r="14" spans="1:4" ht="15">
      <c r="A14" s="68">
        <v>1.5</v>
      </c>
      <c r="B14" s="69" t="s">
        <v>207</v>
      </c>
      <c r="C14" s="70" t="s">
        <v>203</v>
      </c>
      <c r="D14" s="68">
        <v>7170.97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209.02</v>
      </c>
    </row>
    <row r="16" spans="1:4" ht="15">
      <c r="A16" s="68">
        <v>1.7</v>
      </c>
      <c r="B16" s="69" t="s">
        <v>209</v>
      </c>
      <c r="C16" s="70" t="s">
        <v>203</v>
      </c>
      <c r="D16" s="68">
        <v>5414.35</v>
      </c>
    </row>
    <row r="17" spans="1:4" ht="15.75" thickBot="1">
      <c r="A17" s="71" t="s">
        <v>13</v>
      </c>
      <c r="B17" s="71"/>
      <c r="C17" s="72" t="s">
        <v>203</v>
      </c>
      <c r="D17" s="73">
        <v>24973.66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36880.38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204</v>
      </c>
      <c r="C22" s="70" t="s">
        <v>203</v>
      </c>
      <c r="D22" s="68">
        <v>1219.31</v>
      </c>
    </row>
    <row r="23" spans="1:4" ht="15.75" thickBot="1">
      <c r="A23" s="74"/>
      <c r="B23" s="75" t="s">
        <v>13</v>
      </c>
      <c r="C23" s="72" t="s">
        <v>203</v>
      </c>
      <c r="D23" s="76">
        <v>38099.69</v>
      </c>
    </row>
    <row r="24" spans="1:4" ht="15.75" thickBot="1">
      <c r="A24" s="64" t="s">
        <v>217</v>
      </c>
      <c r="B24" s="66" t="s">
        <v>218</v>
      </c>
      <c r="C24" s="67"/>
      <c r="D24" s="77"/>
    </row>
    <row r="25" spans="1:4" ht="15">
      <c r="A25" s="78">
        <v>3.1</v>
      </c>
      <c r="B25" s="69" t="s">
        <v>219</v>
      </c>
      <c r="C25" s="70" t="s">
        <v>203</v>
      </c>
      <c r="D25" s="68">
        <v>3019.09</v>
      </c>
    </row>
    <row r="26" spans="1:4" ht="15">
      <c r="A26" s="78">
        <v>3.2</v>
      </c>
      <c r="B26" s="69" t="s">
        <v>220</v>
      </c>
      <c r="C26" s="70" t="s">
        <v>203</v>
      </c>
      <c r="D26" s="68">
        <v>1689.69</v>
      </c>
    </row>
    <row r="27" spans="1:4" ht="15">
      <c r="A27" s="78">
        <v>3.3</v>
      </c>
      <c r="B27" s="69" t="s">
        <v>179</v>
      </c>
      <c r="C27" s="70" t="s">
        <v>203</v>
      </c>
      <c r="D27" s="68">
        <v>1019.48</v>
      </c>
    </row>
    <row r="28" spans="1:4" ht="15">
      <c r="A28" s="78">
        <v>3.4</v>
      </c>
      <c r="B28" s="69" t="s">
        <v>221</v>
      </c>
      <c r="C28" s="70" t="s">
        <v>203</v>
      </c>
      <c r="D28" s="68" t="s">
        <v>214</v>
      </c>
    </row>
    <row r="29" spans="1:4" ht="15">
      <c r="A29" s="78"/>
      <c r="B29" s="69" t="s">
        <v>222</v>
      </c>
      <c r="C29" s="70" t="s">
        <v>203</v>
      </c>
      <c r="D29" s="68" t="s">
        <v>214</v>
      </c>
    </row>
    <row r="30" spans="1:4" ht="15">
      <c r="A30" s="78"/>
      <c r="B30" s="69" t="s">
        <v>223</v>
      </c>
      <c r="C30" s="70" t="s">
        <v>203</v>
      </c>
      <c r="D30" s="68" t="s">
        <v>214</v>
      </c>
    </row>
    <row r="31" spans="1:4" ht="15">
      <c r="A31" s="78">
        <v>3.5</v>
      </c>
      <c r="B31" s="69" t="s">
        <v>224</v>
      </c>
      <c r="C31" s="70" t="s">
        <v>203</v>
      </c>
      <c r="D31" s="68">
        <v>1398.85</v>
      </c>
    </row>
    <row r="32" spans="1:4" ht="15">
      <c r="A32" s="78"/>
      <c r="B32" s="79" t="s">
        <v>13</v>
      </c>
      <c r="C32" s="72" t="s">
        <v>203</v>
      </c>
      <c r="D32" s="80">
        <v>7127.11</v>
      </c>
    </row>
    <row r="33" spans="1:4" ht="15.75" thickBot="1">
      <c r="A33" s="81"/>
      <c r="B33" s="82"/>
      <c r="C33" s="81"/>
      <c r="D33" s="81"/>
    </row>
    <row r="34" spans="1:4" ht="15.75" thickBot="1">
      <c r="A34" s="64"/>
      <c r="B34" s="66" t="s">
        <v>225</v>
      </c>
      <c r="C34" s="67" t="s">
        <v>203</v>
      </c>
      <c r="D34" s="77">
        <v>2897.41</v>
      </c>
    </row>
    <row r="35" spans="1:4" ht="15.75" thickBot="1">
      <c r="A35" s="64" t="s">
        <v>226</v>
      </c>
      <c r="B35" s="83" t="s">
        <v>227</v>
      </c>
      <c r="C35" s="84" t="s">
        <v>203</v>
      </c>
      <c r="D35" s="77">
        <v>73097.87</v>
      </c>
    </row>
    <row r="36" spans="1:4" ht="15">
      <c r="A36" s="85" t="s">
        <v>228</v>
      </c>
      <c r="B36" s="86" t="s">
        <v>229</v>
      </c>
      <c r="C36" s="87" t="s">
        <v>203</v>
      </c>
      <c r="D36" s="80">
        <v>4084.7</v>
      </c>
    </row>
    <row r="37" spans="1:4" ht="15">
      <c r="A37" s="85" t="s">
        <v>230</v>
      </c>
      <c r="B37" s="86" t="s">
        <v>231</v>
      </c>
      <c r="C37" s="87" t="s">
        <v>203</v>
      </c>
      <c r="D37" s="80">
        <v>1490.01</v>
      </c>
    </row>
    <row r="38" spans="1:4" ht="15.75" thickBot="1">
      <c r="A38" s="85" t="s">
        <v>232</v>
      </c>
      <c r="B38" s="86" t="s">
        <v>233</v>
      </c>
      <c r="C38" s="87" t="s">
        <v>203</v>
      </c>
      <c r="D38" s="80" t="s">
        <v>214</v>
      </c>
    </row>
    <row r="39" spans="1:4" ht="15.75" thickBot="1">
      <c r="A39" s="64"/>
      <c r="B39" s="88" t="s">
        <v>13</v>
      </c>
      <c r="C39" s="89" t="s">
        <v>203</v>
      </c>
      <c r="D39" s="90">
        <v>5574.72</v>
      </c>
    </row>
    <row r="40" spans="1:4" ht="15">
      <c r="A40" s="85" t="s">
        <v>234</v>
      </c>
      <c r="B40" s="86" t="s">
        <v>167</v>
      </c>
      <c r="C40" s="87" t="s">
        <v>203</v>
      </c>
      <c r="D40" s="80">
        <v>13588.71</v>
      </c>
    </row>
    <row r="41" spans="1:4" ht="15.75" thickBot="1">
      <c r="A41" s="85" t="s">
        <v>235</v>
      </c>
      <c r="B41" s="86" t="s">
        <v>236</v>
      </c>
      <c r="C41" s="87" t="s">
        <v>203</v>
      </c>
      <c r="D41" s="80" t="s">
        <v>214</v>
      </c>
    </row>
    <row r="42" spans="1:4" ht="15.75" thickBot="1">
      <c r="A42" s="64" t="s">
        <v>237</v>
      </c>
      <c r="B42" s="66" t="s">
        <v>238</v>
      </c>
      <c r="C42" s="89" t="s">
        <v>203</v>
      </c>
      <c r="D42" s="90">
        <v>92261.29</v>
      </c>
    </row>
    <row r="43" spans="1:4" ht="15.75" thickBot="1">
      <c r="A43" s="85" t="s">
        <v>239</v>
      </c>
      <c r="B43" s="86" t="s">
        <v>329</v>
      </c>
      <c r="C43" s="87" t="s">
        <v>203</v>
      </c>
      <c r="D43" s="80">
        <f>D42*1%</f>
        <v>922.6129</v>
      </c>
    </row>
    <row r="44" spans="1:4" ht="15.75" thickBot="1">
      <c r="A44" s="64" t="s">
        <v>240</v>
      </c>
      <c r="B44" s="66" t="s">
        <v>227</v>
      </c>
      <c r="C44" s="89" t="s">
        <v>203</v>
      </c>
      <c r="D44" s="90">
        <f>D42+D43</f>
        <v>93183.90289999999</v>
      </c>
    </row>
    <row r="45" spans="1:4" ht="15.75" thickBot="1">
      <c r="A45" s="85" t="s">
        <v>241</v>
      </c>
      <c r="B45" s="86" t="s">
        <v>242</v>
      </c>
      <c r="C45" s="87" t="s">
        <v>203</v>
      </c>
      <c r="D45" s="80">
        <v>731.09</v>
      </c>
    </row>
    <row r="46" spans="1:4" ht="15.75" thickBot="1">
      <c r="A46" s="64" t="s">
        <v>243</v>
      </c>
      <c r="B46" s="66" t="s">
        <v>244</v>
      </c>
      <c r="C46" s="89" t="s">
        <v>203</v>
      </c>
      <c r="D46" s="90">
        <f>D44+D45</f>
        <v>93914.99289999998</v>
      </c>
    </row>
    <row r="47" spans="1:4" ht="15">
      <c r="A47" s="91"/>
      <c r="B47" s="92" t="s">
        <v>245</v>
      </c>
      <c r="C47" s="98"/>
      <c r="D47" s="93" t="s">
        <v>312</v>
      </c>
    </row>
    <row r="48" spans="1:4" ht="15">
      <c r="A48" s="91"/>
      <c r="B48" s="92" t="s">
        <v>246</v>
      </c>
      <c r="C48" s="98"/>
      <c r="D48" s="93" t="s">
        <v>377</v>
      </c>
    </row>
    <row r="49" spans="1:4" ht="15">
      <c r="A49" s="91"/>
      <c r="B49" s="92" t="s">
        <v>378</v>
      </c>
      <c r="C49" s="98"/>
      <c r="D49" s="93">
        <v>38920.27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421875" style="10" customWidth="1"/>
    <col min="4" max="4" width="29.57421875" style="16" customWidth="1"/>
    <col min="5" max="13" width="9.140625" style="16" customWidth="1"/>
  </cols>
  <sheetData>
    <row r="2" spans="1:3" ht="15">
      <c r="A2" s="140" t="s">
        <v>129</v>
      </c>
      <c r="B2" s="140"/>
      <c r="C2" s="140"/>
    </row>
    <row r="3" ht="12" customHeight="1"/>
    <row r="4" spans="1:4" ht="15.75">
      <c r="A4" s="62" t="s">
        <v>193</v>
      </c>
      <c r="B4" s="62"/>
      <c r="C4" s="62"/>
      <c r="D4" s="62"/>
    </row>
    <row r="5" spans="1:4" ht="15">
      <c r="A5" s="96" t="s">
        <v>266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18091.18</v>
      </c>
    </row>
    <row r="11" spans="1:4" ht="15">
      <c r="A11" s="68">
        <v>1.2</v>
      </c>
      <c r="B11" s="69" t="s">
        <v>204</v>
      </c>
      <c r="C11" s="70" t="s">
        <v>203</v>
      </c>
      <c r="D11" s="68">
        <v>7422.54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16423.78</v>
      </c>
    </row>
    <row r="14" spans="1:4" ht="15">
      <c r="A14" s="68">
        <v>1.5</v>
      </c>
      <c r="B14" s="69" t="s">
        <v>207</v>
      </c>
      <c r="C14" s="70" t="s">
        <v>203</v>
      </c>
      <c r="D14" s="68">
        <v>25970.81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1901.39</v>
      </c>
    </row>
    <row r="16" spans="1:4" ht="15">
      <c r="A16" s="68">
        <v>1.7</v>
      </c>
      <c r="B16" s="69" t="s">
        <v>209</v>
      </c>
      <c r="C16" s="70" t="s">
        <v>203</v>
      </c>
      <c r="D16" s="68">
        <v>49252.86</v>
      </c>
    </row>
    <row r="17" spans="1:4" ht="15.75" thickBot="1">
      <c r="A17" s="71" t="s">
        <v>13</v>
      </c>
      <c r="B17" s="71"/>
      <c r="C17" s="72" t="s">
        <v>203</v>
      </c>
      <c r="D17" s="73">
        <v>119062.57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142944.57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11091.72</v>
      </c>
    </row>
    <row r="22" spans="1:4" ht="15.75" thickBot="1">
      <c r="A22" s="74"/>
      <c r="B22" s="75" t="s">
        <v>13</v>
      </c>
      <c r="C22" s="72" t="s">
        <v>203</v>
      </c>
      <c r="D22" s="76">
        <v>154036.29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16603.46</v>
      </c>
    </row>
    <row r="25" spans="1:4" ht="15">
      <c r="A25" s="78">
        <v>3.2</v>
      </c>
      <c r="B25" s="69" t="s">
        <v>220</v>
      </c>
      <c r="C25" s="70" t="s">
        <v>203</v>
      </c>
      <c r="D25" s="68">
        <v>8371.65</v>
      </c>
    </row>
    <row r="26" spans="1:4" ht="15">
      <c r="A26" s="78">
        <v>3.3</v>
      </c>
      <c r="B26" s="69" t="s">
        <v>179</v>
      </c>
      <c r="C26" s="70" t="s">
        <v>203</v>
      </c>
      <c r="D26" s="68">
        <v>12601.17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12724.95</v>
      </c>
    </row>
    <row r="31" spans="1:4" ht="15">
      <c r="A31" s="78"/>
      <c r="B31" s="79" t="s">
        <v>13</v>
      </c>
      <c r="C31" s="72" t="s">
        <v>203</v>
      </c>
      <c r="D31" s="80">
        <v>50301.24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11602.33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335002.43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37157.43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13554.25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50711.68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123612.78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509326.89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5093.2689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514420.15890000004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6650.54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521070.6989</v>
      </c>
    </row>
    <row r="46" spans="1:4" ht="15">
      <c r="A46" s="91"/>
      <c r="B46" s="92" t="s">
        <v>245</v>
      </c>
      <c r="C46" s="98"/>
      <c r="D46" s="93" t="s">
        <v>379</v>
      </c>
    </row>
    <row r="47" spans="1:4" ht="15">
      <c r="A47" s="91"/>
      <c r="B47" s="92" t="s">
        <v>246</v>
      </c>
      <c r="C47" s="98"/>
      <c r="D47" s="93" t="s">
        <v>380</v>
      </c>
    </row>
    <row r="48" spans="1:4" ht="15">
      <c r="A48" s="91"/>
      <c r="B48" s="92" t="s">
        <v>332</v>
      </c>
      <c r="C48" s="98"/>
      <c r="D48" s="93" t="s">
        <v>381</v>
      </c>
    </row>
    <row r="49" spans="1:4" ht="15">
      <c r="A49" s="91"/>
      <c r="B49" s="92" t="s">
        <v>327</v>
      </c>
      <c r="C49" s="98"/>
      <c r="D49" s="93">
        <v>20903.77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4.140625" style="10" customWidth="1"/>
    <col min="4" max="4" width="29.57421875" style="16" customWidth="1"/>
    <col min="5" max="12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267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9847.12</v>
      </c>
    </row>
    <row r="11" spans="1:4" ht="15">
      <c r="A11" s="68">
        <v>1.2</v>
      </c>
      <c r="B11" s="69" t="s">
        <v>204</v>
      </c>
      <c r="C11" s="70" t="s">
        <v>203</v>
      </c>
      <c r="D11" s="68">
        <v>1132.99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3076.6</v>
      </c>
    </row>
    <row r="14" spans="1:4" ht="15">
      <c r="A14" s="68">
        <v>1.5</v>
      </c>
      <c r="B14" s="69" t="s">
        <v>207</v>
      </c>
      <c r="C14" s="70" t="s">
        <v>203</v>
      </c>
      <c r="D14" s="68">
        <v>9714.14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356.18</v>
      </c>
    </row>
    <row r="16" spans="1:4" ht="15">
      <c r="A16" s="68">
        <v>1.7</v>
      </c>
      <c r="B16" s="69" t="s">
        <v>209</v>
      </c>
      <c r="C16" s="70" t="s">
        <v>203</v>
      </c>
      <c r="D16" s="68">
        <v>9226.34</v>
      </c>
    </row>
    <row r="17" spans="1:4" ht="15.75" thickBot="1">
      <c r="A17" s="71" t="s">
        <v>13</v>
      </c>
      <c r="B17" s="71"/>
      <c r="C17" s="72" t="s">
        <v>203</v>
      </c>
      <c r="D17" s="73">
        <v>33353.37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41567.43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2077.77</v>
      </c>
    </row>
    <row r="22" spans="1:4" ht="15.75" thickBot="1">
      <c r="A22" s="74"/>
      <c r="B22" s="75" t="s">
        <v>13</v>
      </c>
      <c r="C22" s="72" t="s">
        <v>203</v>
      </c>
      <c r="D22" s="76">
        <v>43645.21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4530.21</v>
      </c>
    </row>
    <row r="25" spans="1:4" ht="15">
      <c r="A25" s="78">
        <v>3.2</v>
      </c>
      <c r="B25" s="69" t="s">
        <v>220</v>
      </c>
      <c r="C25" s="70" t="s">
        <v>203</v>
      </c>
      <c r="D25" s="68">
        <v>2304.12</v>
      </c>
    </row>
    <row r="26" spans="1:4" ht="15">
      <c r="A26" s="78">
        <v>3.3</v>
      </c>
      <c r="B26" s="69" t="s">
        <v>179</v>
      </c>
      <c r="C26" s="70" t="s">
        <v>203</v>
      </c>
      <c r="D26" s="68">
        <v>4696.89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2383.71</v>
      </c>
    </row>
    <row r="31" spans="1:4" ht="15">
      <c r="A31" s="78"/>
      <c r="B31" s="79" t="s">
        <v>13</v>
      </c>
      <c r="C31" s="72" t="s">
        <v>203</v>
      </c>
      <c r="D31" s="80">
        <v>13914.94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2126.13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93039.64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6960.55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2539.06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9499.61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23155.88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125695.13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1256.9513000000002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126952.0813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1245.82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128197.90130000001</v>
      </c>
    </row>
    <row r="46" spans="1:4" ht="15">
      <c r="A46" s="91"/>
      <c r="B46" s="92" t="s">
        <v>245</v>
      </c>
      <c r="C46" s="98"/>
      <c r="D46" s="93" t="s">
        <v>313</v>
      </c>
    </row>
    <row r="47" spans="1:4" ht="15">
      <c r="A47" s="91"/>
      <c r="B47" s="92" t="s">
        <v>246</v>
      </c>
      <c r="C47" s="98"/>
      <c r="D47" s="93" t="s">
        <v>382</v>
      </c>
    </row>
    <row r="48" spans="1:4" ht="15">
      <c r="A48" s="91"/>
      <c r="B48" s="92" t="s">
        <v>383</v>
      </c>
      <c r="C48" s="98"/>
      <c r="D48" s="93">
        <v>31542.32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00390625" style="10" customWidth="1"/>
    <col min="4" max="4" width="30.00390625" style="16" customWidth="1"/>
    <col min="5" max="13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268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13331.11</v>
      </c>
    </row>
    <row r="11" spans="1:4" ht="15">
      <c r="A11" s="68">
        <v>1.2</v>
      </c>
      <c r="B11" s="69" t="s">
        <v>204</v>
      </c>
      <c r="C11" s="70" t="s">
        <v>203</v>
      </c>
      <c r="D11" s="68">
        <v>13219.96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8382.79</v>
      </c>
    </row>
    <row r="14" spans="1:4" ht="15">
      <c r="A14" s="68">
        <v>1.5</v>
      </c>
      <c r="B14" s="69" t="s">
        <v>207</v>
      </c>
      <c r="C14" s="70" t="s">
        <v>203</v>
      </c>
      <c r="D14" s="68">
        <v>14025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970.48</v>
      </c>
    </row>
    <row r="16" spans="1:4" ht="15">
      <c r="A16" s="68">
        <v>1.7</v>
      </c>
      <c r="B16" s="69" t="s">
        <v>209</v>
      </c>
      <c r="C16" s="70" t="s">
        <v>203</v>
      </c>
      <c r="D16" s="68">
        <v>25138.94</v>
      </c>
    </row>
    <row r="17" spans="1:4" ht="15.75" thickBot="1">
      <c r="A17" s="71" t="s">
        <v>13</v>
      </c>
      <c r="B17" s="71"/>
      <c r="C17" s="72" t="s">
        <v>203</v>
      </c>
      <c r="D17" s="73">
        <v>75068.28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25455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5661.28</v>
      </c>
    </row>
    <row r="22" spans="1:4" ht="15.75" thickBot="1">
      <c r="A22" s="74"/>
      <c r="B22" s="75" t="s">
        <v>13</v>
      </c>
      <c r="C22" s="72" t="s">
        <v>203</v>
      </c>
      <c r="D22" s="76">
        <v>31116.28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30193.08</v>
      </c>
    </row>
    <row r="25" spans="1:4" ht="15">
      <c r="A25" s="78">
        <v>3.2</v>
      </c>
      <c r="B25" s="69" t="s">
        <v>220</v>
      </c>
      <c r="C25" s="70" t="s">
        <v>203</v>
      </c>
      <c r="D25" s="68">
        <v>8525.26</v>
      </c>
    </row>
    <row r="26" spans="1:4" ht="15">
      <c r="A26" s="78">
        <v>3.3</v>
      </c>
      <c r="B26" s="69" t="s">
        <v>179</v>
      </c>
      <c r="C26" s="70" t="s">
        <v>203</v>
      </c>
      <c r="D26" s="68">
        <v>6269.14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6494.89</v>
      </c>
    </row>
    <row r="31" spans="1:4" ht="15">
      <c r="A31" s="78"/>
      <c r="B31" s="79" t="s">
        <v>13</v>
      </c>
      <c r="C31" s="72" t="s">
        <v>203</v>
      </c>
      <c r="D31" s="80">
        <v>51482.37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8812.6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166479.53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18965.36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6918.17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25883.52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63092.66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255455.71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2554.5571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258010.2671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3394.47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261404.7371</v>
      </c>
    </row>
    <row r="46" spans="1:4" ht="15">
      <c r="A46" s="91"/>
      <c r="B46" s="92" t="s">
        <v>245</v>
      </c>
      <c r="C46" s="98"/>
      <c r="D46" s="93" t="s">
        <v>384</v>
      </c>
    </row>
    <row r="47" spans="1:4" ht="15">
      <c r="A47" s="91"/>
      <c r="B47" s="92" t="s">
        <v>246</v>
      </c>
      <c r="C47" s="98"/>
      <c r="D47" s="93" t="s">
        <v>385</v>
      </c>
    </row>
    <row r="48" spans="1:4" ht="15">
      <c r="A48" s="91"/>
      <c r="B48" s="92" t="s">
        <v>327</v>
      </c>
      <c r="C48" s="98"/>
      <c r="D48" s="93">
        <v>4462.48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3.7109375" style="10" customWidth="1"/>
    <col min="4" max="4" width="29.8515625" style="16" customWidth="1"/>
    <col min="5" max="11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269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7581.89</v>
      </c>
    </row>
    <row r="11" spans="1:4" ht="15">
      <c r="A11" s="68">
        <v>1.2</v>
      </c>
      <c r="B11" s="69" t="s">
        <v>204</v>
      </c>
      <c r="C11" s="70" t="s">
        <v>203</v>
      </c>
      <c r="D11" s="68">
        <v>389.07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3892.43</v>
      </c>
    </row>
    <row r="14" spans="1:4" ht="15">
      <c r="A14" s="68">
        <v>1.5</v>
      </c>
      <c r="B14" s="69" t="s">
        <v>207</v>
      </c>
      <c r="C14" s="70" t="s">
        <v>203</v>
      </c>
      <c r="D14" s="68">
        <v>6459.66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450.63</v>
      </c>
    </row>
    <row r="16" spans="1:4" ht="15">
      <c r="A16" s="68">
        <v>1.7</v>
      </c>
      <c r="B16" s="69" t="s">
        <v>209</v>
      </c>
      <c r="C16" s="70" t="s">
        <v>203</v>
      </c>
      <c r="D16" s="68">
        <v>11672.9</v>
      </c>
    </row>
    <row r="17" spans="1:4" ht="15.75" thickBot="1">
      <c r="A17" s="71" t="s">
        <v>13</v>
      </c>
      <c r="B17" s="71"/>
      <c r="C17" s="72" t="s">
        <v>203</v>
      </c>
      <c r="D17" s="73">
        <v>30446.57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28646.15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2628.73</v>
      </c>
    </row>
    <row r="22" spans="1:4" ht="15.75" thickBot="1">
      <c r="A22" s="74"/>
      <c r="B22" s="75" t="s">
        <v>13</v>
      </c>
      <c r="C22" s="72" t="s">
        <v>203</v>
      </c>
      <c r="D22" s="76">
        <v>31274.86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17207.71</v>
      </c>
    </row>
    <row r="25" spans="1:4" ht="15">
      <c r="A25" s="78">
        <v>3.2</v>
      </c>
      <c r="B25" s="69" t="s">
        <v>220</v>
      </c>
      <c r="C25" s="70" t="s">
        <v>203</v>
      </c>
      <c r="D25" s="68">
        <v>3763.4</v>
      </c>
    </row>
    <row r="26" spans="1:4" ht="15">
      <c r="A26" s="78">
        <v>3.3</v>
      </c>
      <c r="B26" s="69" t="s">
        <v>179</v>
      </c>
      <c r="C26" s="70" t="s">
        <v>203</v>
      </c>
      <c r="D26" s="68">
        <v>11306.96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3015.81</v>
      </c>
    </row>
    <row r="31" spans="1:4" ht="15">
      <c r="A31" s="78"/>
      <c r="B31" s="79" t="s">
        <v>13</v>
      </c>
      <c r="C31" s="72" t="s">
        <v>203</v>
      </c>
      <c r="D31" s="80">
        <v>35293.88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1039.5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98054.84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8806.29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3212.35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12018.63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29296.15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139369.62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1393.6962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140763.3162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1576.17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142339.4862</v>
      </c>
    </row>
    <row r="46" spans="1:4" ht="15">
      <c r="A46" s="91"/>
      <c r="B46" s="92" t="s">
        <v>245</v>
      </c>
      <c r="C46" s="98"/>
      <c r="D46" s="93" t="s">
        <v>314</v>
      </c>
    </row>
    <row r="47" spans="1:4" ht="15">
      <c r="A47" s="91"/>
      <c r="B47" s="92" t="s">
        <v>246</v>
      </c>
      <c r="C47" s="98"/>
      <c r="D47" s="93" t="s">
        <v>386</v>
      </c>
    </row>
    <row r="48" spans="1:4" ht="15">
      <c r="A48" s="91"/>
      <c r="B48" s="92" t="s">
        <v>332</v>
      </c>
      <c r="C48" s="98"/>
      <c r="D48" s="93" t="s">
        <v>387</v>
      </c>
    </row>
    <row r="49" spans="1:4" ht="15">
      <c r="A49" s="91"/>
      <c r="B49" s="92" t="s">
        <v>327</v>
      </c>
      <c r="C49" s="98"/>
      <c r="D49" s="93">
        <v>41495.3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00390625" style="10" customWidth="1"/>
    <col min="4" max="4" width="30.57421875" style="16" customWidth="1"/>
    <col min="5" max="5" width="7.8515625" style="16" customWidth="1"/>
    <col min="6" max="13" width="9.140625" style="16" customWidth="1"/>
  </cols>
  <sheetData>
    <row r="2" spans="1:3" ht="15">
      <c r="A2" s="140" t="s">
        <v>129</v>
      </c>
      <c r="B2" s="140"/>
      <c r="C2" s="140"/>
    </row>
    <row r="4" spans="1:3" ht="15" hidden="1">
      <c r="A4" s="137" t="s">
        <v>168</v>
      </c>
      <c r="B4" s="137"/>
      <c r="C4" s="137"/>
    </row>
    <row r="5" spans="1:4" ht="15.75">
      <c r="A5" s="62" t="s">
        <v>193</v>
      </c>
      <c r="B5" s="62"/>
      <c r="C5" s="62"/>
      <c r="D5" s="62"/>
    </row>
    <row r="6" spans="1:4" ht="15">
      <c r="A6" s="96" t="s">
        <v>270</v>
      </c>
      <c r="B6" s="96"/>
      <c r="C6" s="96"/>
      <c r="D6" s="96"/>
    </row>
    <row r="7" spans="1:4" ht="15">
      <c r="A7" s="63" t="s">
        <v>324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64874.35</v>
      </c>
    </row>
    <row r="12" spans="1:4" ht="15">
      <c r="A12" s="68">
        <v>1.2</v>
      </c>
      <c r="B12" s="69" t="s">
        <v>204</v>
      </c>
      <c r="C12" s="70" t="s">
        <v>203</v>
      </c>
      <c r="D12" s="68">
        <v>10708.24</v>
      </c>
    </row>
    <row r="13" spans="1:4" ht="15">
      <c r="A13" s="68">
        <v>1.3</v>
      </c>
      <c r="B13" s="69" t="s">
        <v>205</v>
      </c>
      <c r="C13" s="70" t="s">
        <v>203</v>
      </c>
      <c r="D13" s="68" t="s">
        <v>214</v>
      </c>
    </row>
    <row r="14" spans="1:4" ht="15">
      <c r="A14" s="68">
        <v>1.4</v>
      </c>
      <c r="B14" s="69" t="s">
        <v>206</v>
      </c>
      <c r="C14" s="70" t="s">
        <v>203</v>
      </c>
      <c r="D14" s="68">
        <v>24544.61</v>
      </c>
    </row>
    <row r="15" spans="1:4" ht="15">
      <c r="A15" s="68">
        <v>1.5</v>
      </c>
      <c r="B15" s="69" t="s">
        <v>207</v>
      </c>
      <c r="C15" s="70" t="s">
        <v>203</v>
      </c>
      <c r="D15" s="68">
        <v>46585.91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2841.55</v>
      </c>
    </row>
    <row r="17" spans="1:4" ht="15">
      <c r="A17" s="68">
        <v>1.7</v>
      </c>
      <c r="B17" s="69" t="s">
        <v>209</v>
      </c>
      <c r="C17" s="70" t="s">
        <v>203</v>
      </c>
      <c r="D17" s="68">
        <v>73606.2</v>
      </c>
    </row>
    <row r="18" spans="1:4" ht="15.75" thickBot="1">
      <c r="A18" s="71" t="s">
        <v>13</v>
      </c>
      <c r="B18" s="71"/>
      <c r="C18" s="72" t="s">
        <v>203</v>
      </c>
      <c r="D18" s="73">
        <v>223160.86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154922.8</v>
      </c>
    </row>
    <row r="21" spans="1:4" ht="15">
      <c r="A21" s="68">
        <v>2.2</v>
      </c>
      <c r="B21" s="69" t="s">
        <v>213</v>
      </c>
      <c r="C21" s="70" t="s">
        <v>203</v>
      </c>
      <c r="D21" s="68">
        <v>54754.5</v>
      </c>
    </row>
    <row r="22" spans="1:4" ht="15">
      <c r="A22" s="68">
        <v>2.3</v>
      </c>
      <c r="B22" s="69" t="s">
        <v>204</v>
      </c>
      <c r="C22" s="70" t="s">
        <v>203</v>
      </c>
      <c r="D22" s="68">
        <v>16576.08</v>
      </c>
    </row>
    <row r="23" spans="1:4" ht="15.75" thickBot="1">
      <c r="A23" s="74"/>
      <c r="B23" s="75" t="s">
        <v>13</v>
      </c>
      <c r="C23" s="72" t="s">
        <v>203</v>
      </c>
      <c r="D23" s="76">
        <v>226253.37</v>
      </c>
    </row>
    <row r="24" spans="1:4" ht="15.75" thickBot="1">
      <c r="A24" s="64" t="s">
        <v>217</v>
      </c>
      <c r="B24" s="66" t="s">
        <v>218</v>
      </c>
      <c r="C24" s="67"/>
      <c r="D24" s="77"/>
    </row>
    <row r="25" spans="1:4" ht="15">
      <c r="A25" s="78">
        <v>3.1</v>
      </c>
      <c r="B25" s="69" t="s">
        <v>219</v>
      </c>
      <c r="C25" s="70" t="s">
        <v>203</v>
      </c>
      <c r="D25" s="68">
        <v>40460.88</v>
      </c>
    </row>
    <row r="26" spans="1:4" ht="15">
      <c r="A26" s="78">
        <v>3.2</v>
      </c>
      <c r="B26" s="69" t="s">
        <v>220</v>
      </c>
      <c r="C26" s="70" t="s">
        <v>203</v>
      </c>
      <c r="D26" s="68">
        <v>21658.77</v>
      </c>
    </row>
    <row r="27" spans="1:4" ht="15">
      <c r="A27" s="78">
        <v>3.3</v>
      </c>
      <c r="B27" s="69" t="s">
        <v>179</v>
      </c>
      <c r="C27" s="70" t="s">
        <v>203</v>
      </c>
      <c r="D27" s="68">
        <v>18148.73</v>
      </c>
    </row>
    <row r="28" spans="1:4" ht="15">
      <c r="A28" s="78">
        <v>3.4</v>
      </c>
      <c r="B28" s="69" t="s">
        <v>221</v>
      </c>
      <c r="C28" s="70" t="s">
        <v>203</v>
      </c>
      <c r="D28" s="68" t="s">
        <v>214</v>
      </c>
    </row>
    <row r="29" spans="1:4" ht="15">
      <c r="A29" s="78"/>
      <c r="B29" s="69" t="s">
        <v>222</v>
      </c>
      <c r="C29" s="70" t="s">
        <v>203</v>
      </c>
      <c r="D29" s="68" t="s">
        <v>214</v>
      </c>
    </row>
    <row r="30" spans="1:4" ht="15">
      <c r="A30" s="78"/>
      <c r="B30" s="69" t="s">
        <v>223</v>
      </c>
      <c r="C30" s="70" t="s">
        <v>203</v>
      </c>
      <c r="D30" s="68" t="s">
        <v>214</v>
      </c>
    </row>
    <row r="31" spans="1:4" ht="15">
      <c r="A31" s="78">
        <v>3.5</v>
      </c>
      <c r="B31" s="69" t="s">
        <v>224</v>
      </c>
      <c r="C31" s="70" t="s">
        <v>203</v>
      </c>
      <c r="D31" s="68">
        <v>19016.87</v>
      </c>
    </row>
    <row r="32" spans="1:4" ht="15">
      <c r="A32" s="78"/>
      <c r="B32" s="79" t="s">
        <v>13</v>
      </c>
      <c r="C32" s="72" t="s">
        <v>203</v>
      </c>
      <c r="D32" s="80">
        <v>99285.26</v>
      </c>
    </row>
    <row r="33" spans="1:4" ht="15.75" thickBot="1">
      <c r="A33" s="81"/>
      <c r="B33" s="82"/>
      <c r="C33" s="81"/>
      <c r="D33" s="81"/>
    </row>
    <row r="34" spans="1:4" ht="15.75" thickBot="1">
      <c r="A34" s="64"/>
      <c r="B34" s="66" t="s">
        <v>225</v>
      </c>
      <c r="C34" s="67" t="s">
        <v>203</v>
      </c>
      <c r="D34" s="77">
        <v>8701.47</v>
      </c>
    </row>
    <row r="35" spans="1:4" ht="15.75" thickBot="1">
      <c r="A35" s="64" t="s">
        <v>226</v>
      </c>
      <c r="B35" s="83" t="s">
        <v>227</v>
      </c>
      <c r="C35" s="84" t="s">
        <v>203</v>
      </c>
      <c r="D35" s="77">
        <v>557400.97</v>
      </c>
    </row>
    <row r="36" spans="1:4" ht="15">
      <c r="A36" s="85" t="s">
        <v>228</v>
      </c>
      <c r="B36" s="86" t="s">
        <v>229</v>
      </c>
      <c r="C36" s="87" t="s">
        <v>203</v>
      </c>
      <c r="D36" s="80">
        <v>55530.12</v>
      </c>
    </row>
    <row r="37" spans="1:4" ht="15">
      <c r="A37" s="85" t="s">
        <v>230</v>
      </c>
      <c r="B37" s="86" t="s">
        <v>231</v>
      </c>
      <c r="C37" s="87" t="s">
        <v>203</v>
      </c>
      <c r="D37" s="80">
        <v>20256.23</v>
      </c>
    </row>
    <row r="38" spans="1:4" ht="15.75" thickBot="1">
      <c r="A38" s="85" t="s">
        <v>232</v>
      </c>
      <c r="B38" s="86" t="s">
        <v>233</v>
      </c>
      <c r="C38" s="87" t="s">
        <v>203</v>
      </c>
      <c r="D38" s="80" t="s">
        <v>214</v>
      </c>
    </row>
    <row r="39" spans="1:4" ht="15.75" thickBot="1">
      <c r="A39" s="64"/>
      <c r="B39" s="88" t="s">
        <v>13</v>
      </c>
      <c r="C39" s="89" t="s">
        <v>203</v>
      </c>
      <c r="D39" s="90">
        <v>75786.34</v>
      </c>
    </row>
    <row r="40" spans="1:4" ht="15">
      <c r="A40" s="85" t="s">
        <v>234</v>
      </c>
      <c r="B40" s="86" t="s">
        <v>167</v>
      </c>
      <c r="C40" s="87" t="s">
        <v>203</v>
      </c>
      <c r="D40" s="80">
        <v>184733.79</v>
      </c>
    </row>
    <row r="41" spans="1:4" ht="15.75" thickBot="1">
      <c r="A41" s="85" t="s">
        <v>235</v>
      </c>
      <c r="B41" s="86" t="s">
        <v>236</v>
      </c>
      <c r="C41" s="87" t="s">
        <v>203</v>
      </c>
      <c r="D41" s="80" t="s">
        <v>214</v>
      </c>
    </row>
    <row r="42" spans="1:4" ht="15.75" thickBot="1">
      <c r="A42" s="64" t="s">
        <v>237</v>
      </c>
      <c r="B42" s="66" t="s">
        <v>238</v>
      </c>
      <c r="C42" s="89" t="s">
        <v>203</v>
      </c>
      <c r="D42" s="90">
        <v>817921.11</v>
      </c>
    </row>
    <row r="43" spans="1:4" ht="15.75" thickBot="1">
      <c r="A43" s="85" t="s">
        <v>239</v>
      </c>
      <c r="B43" s="86" t="s">
        <v>334</v>
      </c>
      <c r="C43" s="87" t="s">
        <v>203</v>
      </c>
      <c r="D43" s="117">
        <f>D42*3%</f>
        <v>24537.633299999998</v>
      </c>
    </row>
    <row r="44" spans="1:4" ht="15.75" thickBot="1">
      <c r="A44" s="64" t="s">
        <v>240</v>
      </c>
      <c r="B44" s="66" t="s">
        <v>227</v>
      </c>
      <c r="C44" s="89" t="s">
        <v>203</v>
      </c>
      <c r="D44" s="114">
        <f>D42+D43</f>
        <v>842458.7433</v>
      </c>
    </row>
    <row r="45" spans="1:4" ht="15.75" thickBot="1">
      <c r="A45" s="85" t="s">
        <v>241</v>
      </c>
      <c r="B45" s="86" t="s">
        <v>242</v>
      </c>
      <c r="C45" s="87" t="s">
        <v>203</v>
      </c>
      <c r="D45" s="80">
        <v>9938.94</v>
      </c>
    </row>
    <row r="46" spans="1:4" ht="15.75" thickBot="1">
      <c r="A46" s="64" t="s">
        <v>243</v>
      </c>
      <c r="B46" s="66" t="s">
        <v>244</v>
      </c>
      <c r="C46" s="89" t="s">
        <v>203</v>
      </c>
      <c r="D46" s="114">
        <f>D44+D45</f>
        <v>852397.6832999999</v>
      </c>
    </row>
    <row r="47" spans="1:4" ht="15">
      <c r="A47" s="91"/>
      <c r="B47" s="92" t="s">
        <v>245</v>
      </c>
      <c r="C47" s="98"/>
      <c r="D47" s="93" t="s">
        <v>315</v>
      </c>
    </row>
    <row r="48" spans="1:4" ht="15">
      <c r="A48" s="91"/>
      <c r="B48" s="92" t="s">
        <v>246</v>
      </c>
      <c r="C48" s="98"/>
      <c r="D48" s="93" t="s">
        <v>388</v>
      </c>
    </row>
    <row r="49" spans="1:4" ht="15">
      <c r="A49" s="91"/>
      <c r="B49" s="92" t="s">
        <v>327</v>
      </c>
      <c r="C49" s="98"/>
      <c r="D49" s="93">
        <v>2829.76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2">
    <mergeCell ref="A2:C2"/>
    <mergeCell ref="A4:C4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421875" style="1" customWidth="1"/>
    <col min="2" max="2" width="73.7109375" style="0" customWidth="1"/>
    <col min="3" max="3" width="14.140625" style="1" customWidth="1"/>
    <col min="4" max="4" width="30.140625" style="0" customWidth="1"/>
    <col min="5" max="5" width="11.140625" style="0" customWidth="1"/>
    <col min="6" max="6" width="12.421875" style="0" customWidth="1"/>
    <col min="7" max="7" width="14.28125" style="0" customWidth="1"/>
    <col min="8" max="8" width="13.421875" style="0" customWidth="1"/>
  </cols>
  <sheetData>
    <row r="1" spans="1:3" ht="15">
      <c r="A1" s="19"/>
      <c r="B1" s="18"/>
      <c r="C1" s="19"/>
    </row>
    <row r="2" spans="1:3" ht="15">
      <c r="A2" s="139" t="s">
        <v>129</v>
      </c>
      <c r="B2" s="139"/>
      <c r="C2" s="139"/>
    </row>
    <row r="3" spans="1:3" ht="15">
      <c r="A3" s="19"/>
      <c r="B3" s="18"/>
      <c r="C3" s="19"/>
    </row>
    <row r="4" spans="1:4" ht="15.75">
      <c r="A4" s="62" t="s">
        <v>193</v>
      </c>
      <c r="B4" s="62"/>
      <c r="C4" s="62"/>
      <c r="D4" s="62"/>
    </row>
    <row r="5" spans="1:4" ht="15">
      <c r="A5" s="96" t="s">
        <v>194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57121.69</v>
      </c>
    </row>
    <row r="11" spans="1:4" ht="15">
      <c r="A11" s="68">
        <v>1.2</v>
      </c>
      <c r="B11" s="69" t="s">
        <v>204</v>
      </c>
      <c r="C11" s="70" t="s">
        <v>203</v>
      </c>
      <c r="D11" s="68">
        <v>21200.24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18304.92</v>
      </c>
    </row>
    <row r="14" spans="1:4" ht="15">
      <c r="A14" s="68">
        <v>1.5</v>
      </c>
      <c r="B14" s="69" t="s">
        <v>207</v>
      </c>
      <c r="C14" s="70" t="s">
        <v>203</v>
      </c>
      <c r="D14" s="68">
        <v>31411.02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2119.18</v>
      </c>
    </row>
    <row r="16" spans="1:4" ht="15">
      <c r="A16" s="68">
        <v>1.7</v>
      </c>
      <c r="B16" s="69" t="s">
        <v>209</v>
      </c>
      <c r="C16" s="70" t="s">
        <v>203</v>
      </c>
      <c r="D16" s="68">
        <v>54894.16</v>
      </c>
    </row>
    <row r="17" spans="1:4" ht="15.75" thickBot="1">
      <c r="A17" s="71" t="s">
        <v>13</v>
      </c>
      <c r="B17" s="71"/>
      <c r="C17" s="72" t="s">
        <v>203</v>
      </c>
      <c r="D17" s="73">
        <v>185051.2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79335.56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12362.14</v>
      </c>
    </row>
    <row r="22" spans="1:4" ht="15.75" thickBot="1">
      <c r="A22" s="74"/>
      <c r="B22" s="75" t="s">
        <v>13</v>
      </c>
      <c r="C22" s="72" t="s">
        <v>203</v>
      </c>
      <c r="D22" s="76">
        <v>91697.7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30203.58</v>
      </c>
    </row>
    <row r="25" spans="1:4" ht="15">
      <c r="A25" s="78">
        <v>3.2</v>
      </c>
      <c r="B25" s="69" t="s">
        <v>220</v>
      </c>
      <c r="C25" s="70" t="s">
        <v>203</v>
      </c>
      <c r="D25" s="68">
        <v>16359.29</v>
      </c>
    </row>
    <row r="26" spans="1:4" ht="15">
      <c r="A26" s="78">
        <v>3.3</v>
      </c>
      <c r="B26" s="69" t="s">
        <v>179</v>
      </c>
      <c r="C26" s="70" t="s">
        <v>203</v>
      </c>
      <c r="D26" s="68">
        <v>7328.34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14182.44</v>
      </c>
    </row>
    <row r="31" spans="1:4" ht="15">
      <c r="A31" s="78"/>
      <c r="B31" s="79" t="s">
        <v>13</v>
      </c>
      <c r="C31" s="72" t="s">
        <v>203</v>
      </c>
      <c r="D31" s="80">
        <v>68073.64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76161.1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420983.64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41413.34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15106.72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56520.07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137771.08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615274.78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6152.7478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621427.5278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7412.28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628839.8078000001</v>
      </c>
    </row>
    <row r="46" spans="1:4" ht="15">
      <c r="A46" s="91"/>
      <c r="B46" s="92" t="s">
        <v>245</v>
      </c>
      <c r="C46" s="98"/>
      <c r="D46" s="93" t="s">
        <v>325</v>
      </c>
    </row>
    <row r="47" spans="1:4" ht="15">
      <c r="A47" s="91"/>
      <c r="B47" s="92" t="s">
        <v>246</v>
      </c>
      <c r="C47" s="98"/>
      <c r="D47" s="93" t="s">
        <v>326</v>
      </c>
    </row>
    <row r="48" spans="1:4" ht="15">
      <c r="A48" s="91"/>
      <c r="B48" s="92" t="s">
        <v>327</v>
      </c>
      <c r="C48" s="98"/>
      <c r="D48" s="99">
        <v>13325.56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115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Вернуться на главную страницу к списку домов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140625" style="0" customWidth="1"/>
    <col min="3" max="3" width="14.00390625" style="10" customWidth="1"/>
    <col min="4" max="4" width="30.140625" style="16" customWidth="1"/>
    <col min="5" max="11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271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4463.22</v>
      </c>
    </row>
    <row r="11" spans="1:4" ht="15">
      <c r="A11" s="68">
        <v>1.2</v>
      </c>
      <c r="B11" s="69" t="s">
        <v>204</v>
      </c>
      <c r="C11" s="70" t="s">
        <v>203</v>
      </c>
      <c r="D11" s="68">
        <v>1868.03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2488.64</v>
      </c>
    </row>
    <row r="14" spans="1:4" ht="15">
      <c r="A14" s="68">
        <v>1.5</v>
      </c>
      <c r="B14" s="69" t="s">
        <v>207</v>
      </c>
      <c r="C14" s="70" t="s">
        <v>203</v>
      </c>
      <c r="D14" s="68">
        <v>7872.71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288.11</v>
      </c>
    </row>
    <row r="16" spans="1:4" ht="15">
      <c r="A16" s="68">
        <v>1.7</v>
      </c>
      <c r="B16" s="69" t="s">
        <v>209</v>
      </c>
      <c r="C16" s="70" t="s">
        <v>203</v>
      </c>
      <c r="D16" s="68">
        <v>7463.12</v>
      </c>
    </row>
    <row r="17" spans="1:4" ht="15.75" thickBot="1">
      <c r="A17" s="71" t="s">
        <v>13</v>
      </c>
      <c r="B17" s="71"/>
      <c r="C17" s="72" t="s">
        <v>203</v>
      </c>
      <c r="D17" s="73">
        <v>24443.84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14103.56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1680.69</v>
      </c>
    </row>
    <row r="22" spans="1:4" ht="15.75" thickBot="1">
      <c r="A22" s="74"/>
      <c r="B22" s="75" t="s">
        <v>13</v>
      </c>
      <c r="C22" s="72" t="s">
        <v>203</v>
      </c>
      <c r="D22" s="76">
        <v>15784.24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3320.69</v>
      </c>
    </row>
    <row r="25" spans="1:4" ht="15">
      <c r="A25" s="78">
        <v>3.2</v>
      </c>
      <c r="B25" s="69" t="s">
        <v>220</v>
      </c>
      <c r="C25" s="70" t="s">
        <v>203</v>
      </c>
      <c r="D25" s="68">
        <v>1920.1</v>
      </c>
    </row>
    <row r="26" spans="1:4" ht="15">
      <c r="A26" s="78">
        <v>3.3</v>
      </c>
      <c r="B26" s="69" t="s">
        <v>179</v>
      </c>
      <c r="C26" s="70" t="s">
        <v>203</v>
      </c>
      <c r="D26" s="68">
        <v>3445.71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1928.17</v>
      </c>
    </row>
    <row r="31" spans="1:4" ht="15">
      <c r="A31" s="78"/>
      <c r="B31" s="79" t="s">
        <v>13</v>
      </c>
      <c r="C31" s="72" t="s">
        <v>203</v>
      </c>
      <c r="D31" s="80">
        <v>10614.68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1307.13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52149.9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5630.34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2053.83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7684.17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18730.63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78564.7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v>785.65</v>
      </c>
    </row>
    <row r="43" spans="1:5" ht="15.75" thickBot="1">
      <c r="A43" s="64" t="s">
        <v>240</v>
      </c>
      <c r="B43" s="66" t="s">
        <v>227</v>
      </c>
      <c r="C43" s="89" t="s">
        <v>203</v>
      </c>
      <c r="D43" s="90">
        <v>79350.35</v>
      </c>
      <c r="E43" s="16">
        <f>E41+E42</f>
        <v>0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1007.73</v>
      </c>
    </row>
    <row r="45" spans="1:6" ht="15.75" thickBot="1">
      <c r="A45" s="64" t="s">
        <v>243</v>
      </c>
      <c r="B45" s="66" t="s">
        <v>244</v>
      </c>
      <c r="C45" s="89" t="s">
        <v>203</v>
      </c>
      <c r="D45" s="90">
        <v>80358.08</v>
      </c>
      <c r="F45" s="16">
        <v>801</v>
      </c>
    </row>
    <row r="46" spans="1:4" ht="15">
      <c r="A46" s="91"/>
      <c r="B46" s="92" t="s">
        <v>245</v>
      </c>
      <c r="C46" s="98"/>
      <c r="D46" s="93" t="s">
        <v>316</v>
      </c>
    </row>
    <row r="47" spans="1:4" ht="15">
      <c r="A47" s="91"/>
      <c r="B47" s="92" t="s">
        <v>246</v>
      </c>
      <c r="C47" s="98"/>
      <c r="D47" s="93" t="s">
        <v>394</v>
      </c>
    </row>
    <row r="48" spans="1:4" ht="15">
      <c r="A48" s="91"/>
      <c r="B48" s="92" t="s">
        <v>287</v>
      </c>
      <c r="C48" s="98"/>
      <c r="D48" s="93">
        <v>837.7</v>
      </c>
    </row>
    <row r="49" spans="1:4" ht="15">
      <c r="A49" s="91"/>
      <c r="B49" s="92" t="s">
        <v>288</v>
      </c>
      <c r="C49" s="98"/>
      <c r="D49" s="93"/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7109375" style="10" customWidth="1"/>
    <col min="4" max="4" width="29.28125" style="16" customWidth="1"/>
    <col min="5" max="12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272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20195.53</v>
      </c>
    </row>
    <row r="11" spans="1:4" ht="15">
      <c r="A11" s="68">
        <v>1.2</v>
      </c>
      <c r="B11" s="69" t="s">
        <v>204</v>
      </c>
      <c r="C11" s="70" t="s">
        <v>203</v>
      </c>
      <c r="D11" s="68">
        <v>3396.49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18394.32</v>
      </c>
    </row>
    <row r="14" spans="1:4" ht="15">
      <c r="A14" s="68">
        <v>1.5</v>
      </c>
      <c r="B14" s="69" t="s">
        <v>207</v>
      </c>
      <c r="C14" s="70" t="s">
        <v>203</v>
      </c>
      <c r="D14" s="68">
        <v>33348.63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2129.52</v>
      </c>
    </row>
    <row r="16" spans="1:4" ht="15">
      <c r="A16" s="68">
        <v>1.7</v>
      </c>
      <c r="B16" s="69" t="s">
        <v>209</v>
      </c>
      <c r="C16" s="70" t="s">
        <v>203</v>
      </c>
      <c r="D16" s="68">
        <v>55162.26</v>
      </c>
    </row>
    <row r="17" spans="1:4" ht="15.75" thickBot="1">
      <c r="A17" s="71" t="s">
        <v>13</v>
      </c>
      <c r="B17" s="71"/>
      <c r="C17" s="72" t="s">
        <v>203</v>
      </c>
      <c r="D17" s="73">
        <v>132626.75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80187.69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12422.52</v>
      </c>
    </row>
    <row r="22" spans="1:4" ht="15.75" thickBot="1">
      <c r="A22" s="74"/>
      <c r="B22" s="75" t="s">
        <v>13</v>
      </c>
      <c r="C22" s="72" t="s">
        <v>203</v>
      </c>
      <c r="D22" s="76">
        <v>92610.2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60393.51</v>
      </c>
    </row>
    <row r="25" spans="1:4" ht="15">
      <c r="A25" s="78">
        <v>3.2</v>
      </c>
      <c r="B25" s="69" t="s">
        <v>220</v>
      </c>
      <c r="C25" s="70" t="s">
        <v>203</v>
      </c>
      <c r="D25" s="68">
        <v>16128.87</v>
      </c>
    </row>
    <row r="26" spans="1:4" ht="15">
      <c r="A26" s="78">
        <v>3.3</v>
      </c>
      <c r="B26" s="69" t="s">
        <v>179</v>
      </c>
      <c r="C26" s="70" t="s">
        <v>203</v>
      </c>
      <c r="D26" s="68">
        <v>16599.65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14251.7</v>
      </c>
    </row>
    <row r="31" spans="1:4" ht="15">
      <c r="A31" s="78"/>
      <c r="B31" s="79" t="s">
        <v>13</v>
      </c>
      <c r="C31" s="72" t="s">
        <v>203</v>
      </c>
      <c r="D31" s="80">
        <v>107373.74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1824.12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334434.81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41615.6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15180.5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56796.11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138443.94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529674.85</v>
      </c>
    </row>
    <row r="42" spans="1:4" ht="15.75" thickBot="1">
      <c r="A42" s="85" t="s">
        <v>239</v>
      </c>
      <c r="B42" s="86" t="s">
        <v>289</v>
      </c>
      <c r="C42" s="87" t="s">
        <v>203</v>
      </c>
      <c r="D42" s="80">
        <v>31780.49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v>561455.35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7448.48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v>568903.82</v>
      </c>
    </row>
    <row r="46" spans="1:4" ht="15">
      <c r="A46" s="91"/>
      <c r="B46" s="92" t="s">
        <v>245</v>
      </c>
      <c r="C46" s="98"/>
      <c r="D46" s="93" t="s">
        <v>395</v>
      </c>
    </row>
    <row r="47" spans="1:4" ht="15">
      <c r="A47" s="91"/>
      <c r="B47" s="92" t="s">
        <v>246</v>
      </c>
      <c r="C47" s="98"/>
      <c r="D47" s="93" t="s">
        <v>396</v>
      </c>
    </row>
    <row r="48" spans="1:4" ht="15">
      <c r="A48" s="91"/>
      <c r="B48" s="92" t="s">
        <v>291</v>
      </c>
      <c r="C48" s="98"/>
      <c r="D48" s="93">
        <v>7206.45</v>
      </c>
    </row>
    <row r="49" spans="1:4" ht="15">
      <c r="A49" s="91"/>
      <c r="B49" s="92" t="s">
        <v>301</v>
      </c>
      <c r="C49" s="98"/>
      <c r="D49" s="93"/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00390625" style="10" customWidth="1"/>
    <col min="4" max="4" width="29.28125" style="16" customWidth="1"/>
    <col min="5" max="10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273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9833.47</v>
      </c>
    </row>
    <row r="11" spans="1:4" ht="15">
      <c r="A11" s="68">
        <v>1.2</v>
      </c>
      <c r="B11" s="69" t="s">
        <v>204</v>
      </c>
      <c r="C11" s="70" t="s">
        <v>203</v>
      </c>
      <c r="D11" s="68">
        <v>4240.33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3464.55</v>
      </c>
    </row>
    <row r="14" spans="1:4" ht="15">
      <c r="A14" s="68">
        <v>1.5</v>
      </c>
      <c r="B14" s="69" t="s">
        <v>207</v>
      </c>
      <c r="C14" s="70" t="s">
        <v>203</v>
      </c>
      <c r="D14" s="68">
        <v>6587.36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401.09</v>
      </c>
    </row>
    <row r="16" spans="1:4" ht="15">
      <c r="A16" s="68">
        <v>1.7</v>
      </c>
      <c r="B16" s="69" t="s">
        <v>209</v>
      </c>
      <c r="C16" s="70" t="s">
        <v>203</v>
      </c>
      <c r="D16" s="68">
        <v>10389.76</v>
      </c>
    </row>
    <row r="17" spans="1:4" ht="15.75" thickBot="1">
      <c r="A17" s="71" t="s">
        <v>13</v>
      </c>
      <c r="B17" s="71"/>
      <c r="C17" s="72" t="s">
        <v>203</v>
      </c>
      <c r="D17" s="73">
        <v>34916.57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26611.35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2339.77</v>
      </c>
    </row>
    <row r="22" spans="1:4" ht="15.75" thickBot="1">
      <c r="A22" s="74"/>
      <c r="B22" s="75" t="s">
        <v>13</v>
      </c>
      <c r="C22" s="72" t="s">
        <v>203</v>
      </c>
      <c r="D22" s="76">
        <v>28951.13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28984.61</v>
      </c>
    </row>
    <row r="25" spans="1:4" ht="15">
      <c r="A25" s="78">
        <v>3.2</v>
      </c>
      <c r="B25" s="69" t="s">
        <v>220</v>
      </c>
      <c r="C25" s="70" t="s">
        <v>203</v>
      </c>
      <c r="D25" s="68">
        <v>6221.14</v>
      </c>
    </row>
    <row r="26" spans="1:4" ht="15">
      <c r="A26" s="78">
        <v>3.3</v>
      </c>
      <c r="B26" s="69" t="s">
        <v>179</v>
      </c>
      <c r="C26" s="70" t="s">
        <v>203</v>
      </c>
      <c r="D26" s="68">
        <v>15884.69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2684.3</v>
      </c>
    </row>
    <row r="31" spans="1:4" ht="15">
      <c r="A31" s="78"/>
      <c r="B31" s="79" t="s">
        <v>13</v>
      </c>
      <c r="C31" s="72" t="s">
        <v>203</v>
      </c>
      <c r="D31" s="80">
        <v>53774.74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3344.22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120986.64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7838.26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2859.23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10697.5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26075.79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157759.93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1577.5992999999999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159337.5293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1402.91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160740.4393</v>
      </c>
    </row>
    <row r="46" spans="1:4" ht="15">
      <c r="A46" s="91"/>
      <c r="B46" s="92" t="s">
        <v>245</v>
      </c>
      <c r="C46" s="98"/>
      <c r="D46" s="93" t="s">
        <v>317</v>
      </c>
    </row>
    <row r="47" spans="1:4" ht="15">
      <c r="A47" s="91"/>
      <c r="B47" s="92" t="s">
        <v>246</v>
      </c>
      <c r="C47" s="98"/>
      <c r="D47" s="93" t="s">
        <v>397</v>
      </c>
    </row>
    <row r="48" spans="1:4" ht="15">
      <c r="A48" s="91"/>
      <c r="B48" s="92" t="s">
        <v>327</v>
      </c>
      <c r="C48" s="98"/>
      <c r="D48" s="93">
        <v>53321.81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57421875" style="10" customWidth="1"/>
    <col min="4" max="4" width="29.7109375" style="16" customWidth="1"/>
    <col min="5" max="11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274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7615.48</v>
      </c>
    </row>
    <row r="11" spans="1:4" ht="15">
      <c r="A11" s="68">
        <v>1.2</v>
      </c>
      <c r="B11" s="69" t="s">
        <v>204</v>
      </c>
      <c r="C11" s="70" t="s">
        <v>203</v>
      </c>
      <c r="D11" s="68">
        <v>1279.27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2519</v>
      </c>
    </row>
    <row r="14" spans="1:4" ht="15">
      <c r="A14" s="68">
        <v>1.5</v>
      </c>
      <c r="B14" s="69" t="s">
        <v>207</v>
      </c>
      <c r="C14" s="70" t="s">
        <v>203</v>
      </c>
      <c r="D14" s="68">
        <v>9202.72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291.63</v>
      </c>
    </row>
    <row r="16" spans="1:4" ht="15">
      <c r="A16" s="68">
        <v>1.7</v>
      </c>
      <c r="B16" s="69" t="s">
        <v>209</v>
      </c>
      <c r="C16" s="70" t="s">
        <v>203</v>
      </c>
      <c r="D16" s="68">
        <v>7554.15</v>
      </c>
    </row>
    <row r="17" spans="1:4" ht="15.75" thickBot="1">
      <c r="A17" s="71" t="s">
        <v>13</v>
      </c>
      <c r="B17" s="71"/>
      <c r="C17" s="72" t="s">
        <v>203</v>
      </c>
      <c r="D17" s="73">
        <v>28462.25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30875.52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1701.19</v>
      </c>
    </row>
    <row r="22" spans="1:4" ht="15.75" thickBot="1">
      <c r="A22" s="74"/>
      <c r="B22" s="75" t="s">
        <v>13</v>
      </c>
      <c r="C22" s="72" t="s">
        <v>203</v>
      </c>
      <c r="D22" s="76">
        <v>32576.7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18114.58</v>
      </c>
    </row>
    <row r="25" spans="1:4" ht="15">
      <c r="A25" s="78">
        <v>3.2</v>
      </c>
      <c r="B25" s="69" t="s">
        <v>220</v>
      </c>
      <c r="C25" s="70" t="s">
        <v>203</v>
      </c>
      <c r="D25" s="68">
        <v>3840.21</v>
      </c>
    </row>
    <row r="26" spans="1:4" ht="15">
      <c r="A26" s="78">
        <v>3.3</v>
      </c>
      <c r="B26" s="69" t="s">
        <v>179</v>
      </c>
      <c r="C26" s="70" t="s">
        <v>203</v>
      </c>
      <c r="D26" s="68">
        <v>19188.07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1951.69</v>
      </c>
    </row>
    <row r="31" spans="1:4" ht="15">
      <c r="A31" s="78"/>
      <c r="B31" s="79" t="s">
        <v>13</v>
      </c>
      <c r="C31" s="72" t="s">
        <v>203</v>
      </c>
      <c r="D31" s="80">
        <v>43094.55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3210.48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107343.98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5699.02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2078.88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7777.9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18959.09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134080.97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1340.8097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135421.7797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1020.03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136441.8097</v>
      </c>
    </row>
    <row r="46" spans="1:4" ht="15">
      <c r="A46" s="91"/>
      <c r="B46" s="92" t="s">
        <v>245</v>
      </c>
      <c r="C46" s="98"/>
      <c r="D46" s="93" t="s">
        <v>318</v>
      </c>
    </row>
    <row r="47" spans="1:4" ht="15">
      <c r="A47" s="91"/>
      <c r="B47" s="92" t="s">
        <v>246</v>
      </c>
      <c r="C47" s="98"/>
      <c r="D47" s="93" t="s">
        <v>398</v>
      </c>
    </row>
    <row r="48" spans="1:4" ht="15">
      <c r="A48" s="91"/>
      <c r="B48" s="92" t="s">
        <v>327</v>
      </c>
      <c r="C48" s="98"/>
      <c r="D48" s="93">
        <v>40729.56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28125" style="10" customWidth="1"/>
    <col min="4" max="4" width="29.57421875" style="16" customWidth="1"/>
    <col min="5" max="10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275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8104.29</v>
      </c>
    </row>
    <row r="11" spans="1:4" ht="15">
      <c r="A11" s="68">
        <v>1.2</v>
      </c>
      <c r="B11" s="69" t="s">
        <v>204</v>
      </c>
      <c r="C11" s="70" t="s">
        <v>203</v>
      </c>
      <c r="D11" s="68">
        <v>1380.4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2594.67</v>
      </c>
    </row>
    <row r="14" spans="1:4" ht="15">
      <c r="A14" s="68">
        <v>1.5</v>
      </c>
      <c r="B14" s="69" t="s">
        <v>207</v>
      </c>
      <c r="C14" s="70" t="s">
        <v>203</v>
      </c>
      <c r="D14" s="68">
        <v>6437.08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300.39</v>
      </c>
    </row>
    <row r="16" spans="1:4" ht="15">
      <c r="A16" s="68">
        <v>1.7</v>
      </c>
      <c r="B16" s="69" t="s">
        <v>209</v>
      </c>
      <c r="C16" s="70" t="s">
        <v>203</v>
      </c>
      <c r="D16" s="68">
        <v>7781.1</v>
      </c>
    </row>
    <row r="17" spans="1:4" ht="15.75" thickBot="1">
      <c r="A17" s="71" t="s">
        <v>13</v>
      </c>
      <c r="B17" s="71"/>
      <c r="C17" s="72" t="s">
        <v>203</v>
      </c>
      <c r="D17" s="73">
        <v>26597.93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25222.96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1752.3</v>
      </c>
    </row>
    <row r="22" spans="1:4" ht="15.75" thickBot="1">
      <c r="A22" s="74"/>
      <c r="B22" s="75" t="s">
        <v>13</v>
      </c>
      <c r="C22" s="72" t="s">
        <v>203</v>
      </c>
      <c r="D22" s="76">
        <v>26975.27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13285.92</v>
      </c>
    </row>
    <row r="25" spans="1:4" ht="15">
      <c r="A25" s="78">
        <v>3.2</v>
      </c>
      <c r="B25" s="69" t="s">
        <v>220</v>
      </c>
      <c r="C25" s="70" t="s">
        <v>203</v>
      </c>
      <c r="D25" s="68">
        <v>3379.38</v>
      </c>
    </row>
    <row r="26" spans="1:4" ht="15">
      <c r="A26" s="78">
        <v>3.3</v>
      </c>
      <c r="B26" s="69" t="s">
        <v>179</v>
      </c>
      <c r="C26" s="70" t="s">
        <v>203</v>
      </c>
      <c r="D26" s="68">
        <v>23077.32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2010.32</v>
      </c>
    </row>
    <row r="31" spans="1:4" ht="15">
      <c r="A31" s="78"/>
      <c r="B31" s="79" t="s">
        <v>13</v>
      </c>
      <c r="C31" s="72" t="s">
        <v>203</v>
      </c>
      <c r="D31" s="80">
        <v>41752.94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3213.74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98539.88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5870.23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2141.34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8011.57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19528.68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126080.12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1260.8011999999999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127340.9212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1050.67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128391.5912</v>
      </c>
    </row>
    <row r="46" spans="1:4" ht="15">
      <c r="A46" s="91"/>
      <c r="B46" s="92" t="s">
        <v>245</v>
      </c>
      <c r="C46" s="98"/>
      <c r="D46" s="93" t="s">
        <v>399</v>
      </c>
    </row>
    <row r="47" spans="1:4" ht="15">
      <c r="A47" s="91"/>
      <c r="B47" s="92" t="s">
        <v>246</v>
      </c>
      <c r="C47" s="98"/>
      <c r="D47" s="93" t="s">
        <v>400</v>
      </c>
    </row>
    <row r="48" spans="1:4" ht="15">
      <c r="A48" s="91"/>
      <c r="B48" s="92" t="s">
        <v>327</v>
      </c>
      <c r="C48" s="98"/>
      <c r="D48" s="93">
        <v>43355.82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57421875" style="0" customWidth="1"/>
    <col min="3" max="3" width="14.140625" style="10" customWidth="1"/>
    <col min="4" max="4" width="29.57421875" style="16" customWidth="1"/>
    <col min="5" max="12" width="9.140625" style="16" customWidth="1"/>
  </cols>
  <sheetData>
    <row r="1" ht="23.25" customHeight="1"/>
    <row r="2" spans="1:3" ht="15">
      <c r="A2" s="140" t="s">
        <v>129</v>
      </c>
      <c r="B2" s="140"/>
      <c r="C2" s="140"/>
    </row>
    <row r="4" spans="2:3" ht="15" hidden="1">
      <c r="B4" t="s">
        <v>149</v>
      </c>
      <c r="C4" s="10" t="s">
        <v>184</v>
      </c>
    </row>
    <row r="5" spans="1:4" ht="15.75">
      <c r="A5" s="62" t="s">
        <v>193</v>
      </c>
      <c r="B5" s="62"/>
      <c r="C5" s="62"/>
      <c r="D5" s="62"/>
    </row>
    <row r="6" spans="1:4" ht="15">
      <c r="A6" s="96" t="s">
        <v>276</v>
      </c>
      <c r="B6" s="96"/>
      <c r="C6" s="96"/>
      <c r="D6" s="96"/>
    </row>
    <row r="7" spans="1:4" ht="15">
      <c r="A7" s="63" t="s">
        <v>324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35103.76</v>
      </c>
    </row>
    <row r="12" spans="1:4" ht="15">
      <c r="A12" s="68">
        <v>1.2</v>
      </c>
      <c r="B12" s="69" t="s">
        <v>204</v>
      </c>
      <c r="C12" s="70" t="s">
        <v>203</v>
      </c>
      <c r="D12" s="68">
        <v>5178.32</v>
      </c>
    </row>
    <row r="13" spans="1:4" ht="15">
      <c r="A13" s="68">
        <v>1.3</v>
      </c>
      <c r="B13" s="69" t="s">
        <v>205</v>
      </c>
      <c r="C13" s="70" t="s">
        <v>203</v>
      </c>
      <c r="D13" s="68" t="s">
        <v>214</v>
      </c>
    </row>
    <row r="14" spans="1:4" ht="15">
      <c r="A14" s="68">
        <v>1.4</v>
      </c>
      <c r="B14" s="69" t="s">
        <v>206</v>
      </c>
      <c r="C14" s="70" t="s">
        <v>203</v>
      </c>
      <c r="D14" s="68">
        <v>13428.68</v>
      </c>
    </row>
    <row r="15" spans="1:4" ht="15">
      <c r="A15" s="68">
        <v>1.5</v>
      </c>
      <c r="B15" s="69" t="s">
        <v>207</v>
      </c>
      <c r="C15" s="70" t="s">
        <v>203</v>
      </c>
      <c r="D15" s="68">
        <v>23357.87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1554.65</v>
      </c>
    </row>
    <row r="17" spans="1:4" ht="15">
      <c r="A17" s="68">
        <v>1.7</v>
      </c>
      <c r="B17" s="69" t="s">
        <v>209</v>
      </c>
      <c r="C17" s="70" t="s">
        <v>203</v>
      </c>
      <c r="D17" s="68">
        <v>40270.93</v>
      </c>
    </row>
    <row r="18" spans="1:4" ht="15.75" thickBot="1">
      <c r="A18" s="71" t="s">
        <v>13</v>
      </c>
      <c r="B18" s="71"/>
      <c r="C18" s="72" t="s">
        <v>203</v>
      </c>
      <c r="D18" s="73">
        <v>118894.21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32234</v>
      </c>
    </row>
    <row r="21" spans="1:4" ht="15">
      <c r="A21" s="68">
        <v>2.2</v>
      </c>
      <c r="B21" s="69" t="s">
        <v>213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204</v>
      </c>
      <c r="C22" s="70" t="s">
        <v>203</v>
      </c>
      <c r="D22" s="68">
        <v>9069</v>
      </c>
    </row>
    <row r="23" spans="1:4" ht="15.75" thickBot="1">
      <c r="A23" s="74"/>
      <c r="B23" s="75" t="s">
        <v>13</v>
      </c>
      <c r="C23" s="72" t="s">
        <v>203</v>
      </c>
      <c r="D23" s="76">
        <v>41302.98</v>
      </c>
    </row>
    <row r="24" spans="1:4" ht="15.75" thickBot="1">
      <c r="A24" s="64" t="s">
        <v>217</v>
      </c>
      <c r="B24" s="66" t="s">
        <v>218</v>
      </c>
      <c r="C24" s="67"/>
      <c r="D24" s="77"/>
    </row>
    <row r="25" spans="1:4" ht="15">
      <c r="A25" s="78">
        <v>3.1</v>
      </c>
      <c r="B25" s="69" t="s">
        <v>219</v>
      </c>
      <c r="C25" s="70" t="s">
        <v>203</v>
      </c>
      <c r="D25" s="68">
        <v>25968.67</v>
      </c>
    </row>
    <row r="26" spans="1:4" ht="15">
      <c r="A26" s="78">
        <v>3.2</v>
      </c>
      <c r="B26" s="69" t="s">
        <v>220</v>
      </c>
      <c r="C26" s="70" t="s">
        <v>203</v>
      </c>
      <c r="D26" s="68">
        <v>11751.04</v>
      </c>
    </row>
    <row r="27" spans="1:4" ht="15">
      <c r="A27" s="78">
        <v>3.3</v>
      </c>
      <c r="B27" s="69" t="s">
        <v>179</v>
      </c>
      <c r="C27" s="70" t="s">
        <v>203</v>
      </c>
      <c r="D27" s="68">
        <v>8831.08</v>
      </c>
    </row>
    <row r="28" spans="1:4" ht="15">
      <c r="A28" s="78">
        <v>3.4</v>
      </c>
      <c r="B28" s="69" t="s">
        <v>221</v>
      </c>
      <c r="C28" s="70" t="s">
        <v>203</v>
      </c>
      <c r="D28" s="68" t="s">
        <v>214</v>
      </c>
    </row>
    <row r="29" spans="1:4" ht="15">
      <c r="A29" s="78"/>
      <c r="B29" s="69" t="s">
        <v>222</v>
      </c>
      <c r="C29" s="70" t="s">
        <v>203</v>
      </c>
      <c r="D29" s="68" t="s">
        <v>214</v>
      </c>
    </row>
    <row r="30" spans="1:4" ht="15">
      <c r="A30" s="78"/>
      <c r="B30" s="69" t="s">
        <v>223</v>
      </c>
      <c r="C30" s="70" t="s">
        <v>203</v>
      </c>
      <c r="D30" s="68" t="s">
        <v>214</v>
      </c>
    </row>
    <row r="31" spans="1:4" ht="15">
      <c r="A31" s="78">
        <v>3.5</v>
      </c>
      <c r="B31" s="69" t="s">
        <v>224</v>
      </c>
      <c r="C31" s="70" t="s">
        <v>203</v>
      </c>
      <c r="D31" s="68">
        <v>10404.38</v>
      </c>
    </row>
    <row r="32" spans="1:4" ht="15">
      <c r="A32" s="78"/>
      <c r="B32" s="79" t="s">
        <v>13</v>
      </c>
      <c r="C32" s="72" t="s">
        <v>203</v>
      </c>
      <c r="D32" s="80">
        <v>56955.17</v>
      </c>
    </row>
    <row r="33" spans="1:4" ht="15.75" thickBot="1">
      <c r="A33" s="81"/>
      <c r="B33" s="82"/>
      <c r="C33" s="81"/>
      <c r="D33" s="81"/>
    </row>
    <row r="34" spans="1:4" ht="15.75" thickBot="1">
      <c r="A34" s="64"/>
      <c r="B34" s="66" t="s">
        <v>225</v>
      </c>
      <c r="C34" s="67" t="s">
        <v>203</v>
      </c>
      <c r="D34" s="77">
        <v>17208.98</v>
      </c>
    </row>
    <row r="35" spans="1:4" ht="15.75" thickBot="1">
      <c r="A35" s="64" t="s">
        <v>226</v>
      </c>
      <c r="B35" s="83" t="s">
        <v>227</v>
      </c>
      <c r="C35" s="84" t="s">
        <v>203</v>
      </c>
      <c r="D35" s="77">
        <v>234361.36</v>
      </c>
    </row>
    <row r="36" spans="1:4" ht="15">
      <c r="A36" s="85" t="s">
        <v>228</v>
      </c>
      <c r="B36" s="86" t="s">
        <v>229</v>
      </c>
      <c r="C36" s="87" t="s">
        <v>203</v>
      </c>
      <c r="D36" s="80">
        <v>30381.26</v>
      </c>
    </row>
    <row r="37" spans="1:4" ht="15">
      <c r="A37" s="85" t="s">
        <v>230</v>
      </c>
      <c r="B37" s="86" t="s">
        <v>231</v>
      </c>
      <c r="C37" s="87" t="s">
        <v>203</v>
      </c>
      <c r="D37" s="80">
        <v>11082.45</v>
      </c>
    </row>
    <row r="38" spans="1:4" ht="15.75" thickBot="1">
      <c r="A38" s="85" t="s">
        <v>232</v>
      </c>
      <c r="B38" s="86" t="s">
        <v>233</v>
      </c>
      <c r="C38" s="87" t="s">
        <v>203</v>
      </c>
      <c r="D38" s="80" t="s">
        <v>214</v>
      </c>
    </row>
    <row r="39" spans="1:4" ht="15.75" thickBot="1">
      <c r="A39" s="64"/>
      <c r="B39" s="88" t="s">
        <v>13</v>
      </c>
      <c r="C39" s="89" t="s">
        <v>203</v>
      </c>
      <c r="D39" s="90">
        <v>41463.71</v>
      </c>
    </row>
    <row r="40" spans="1:4" ht="15">
      <c r="A40" s="85" t="s">
        <v>234</v>
      </c>
      <c r="B40" s="86" t="s">
        <v>167</v>
      </c>
      <c r="C40" s="87" t="s">
        <v>203</v>
      </c>
      <c r="D40" s="80">
        <v>101070.3</v>
      </c>
    </row>
    <row r="41" spans="1:4" ht="15.75" thickBot="1">
      <c r="A41" s="85" t="s">
        <v>235</v>
      </c>
      <c r="B41" s="86" t="s">
        <v>236</v>
      </c>
      <c r="C41" s="87" t="s">
        <v>203</v>
      </c>
      <c r="D41" s="80" t="s">
        <v>214</v>
      </c>
    </row>
    <row r="42" spans="1:4" ht="15.75" thickBot="1">
      <c r="A42" s="64" t="s">
        <v>237</v>
      </c>
      <c r="B42" s="66" t="s">
        <v>238</v>
      </c>
      <c r="C42" s="89" t="s">
        <v>203</v>
      </c>
      <c r="D42" s="90">
        <v>376895.37</v>
      </c>
    </row>
    <row r="43" spans="1:4" ht="15.75" thickBot="1">
      <c r="A43" s="85" t="s">
        <v>239</v>
      </c>
      <c r="B43" s="86" t="s">
        <v>289</v>
      </c>
      <c r="C43" s="87" t="s">
        <v>203</v>
      </c>
      <c r="D43" s="80">
        <v>22613.72</v>
      </c>
    </row>
    <row r="44" spans="1:4" ht="15.75" thickBot="1">
      <c r="A44" s="64" t="s">
        <v>240</v>
      </c>
      <c r="B44" s="66" t="s">
        <v>227</v>
      </c>
      <c r="C44" s="89" t="s">
        <v>203</v>
      </c>
      <c r="D44" s="90">
        <v>399509.09</v>
      </c>
    </row>
    <row r="45" spans="1:4" ht="15.75" thickBot="1">
      <c r="A45" s="85" t="s">
        <v>241</v>
      </c>
      <c r="B45" s="86" t="s">
        <v>242</v>
      </c>
      <c r="C45" s="87" t="s">
        <v>203</v>
      </c>
      <c r="D45" s="80">
        <v>5437.72</v>
      </c>
    </row>
    <row r="46" spans="1:4" ht="15.75" thickBot="1">
      <c r="A46" s="64" t="s">
        <v>243</v>
      </c>
      <c r="B46" s="66" t="s">
        <v>244</v>
      </c>
      <c r="C46" s="89" t="s">
        <v>203</v>
      </c>
      <c r="D46" s="90">
        <v>404946.82</v>
      </c>
    </row>
    <row r="47" spans="1:4" ht="15">
      <c r="A47" s="91"/>
      <c r="B47" s="92" t="s">
        <v>245</v>
      </c>
      <c r="C47" s="98"/>
      <c r="D47" s="93" t="s">
        <v>319</v>
      </c>
    </row>
    <row r="48" spans="1:4" ht="15">
      <c r="A48" s="91"/>
      <c r="B48" s="92" t="s">
        <v>246</v>
      </c>
      <c r="C48" s="98"/>
      <c r="D48" s="93" t="s">
        <v>401</v>
      </c>
    </row>
    <row r="49" spans="1:4" ht="15">
      <c r="A49" s="91"/>
      <c r="B49" s="92" t="s">
        <v>287</v>
      </c>
      <c r="C49" s="98"/>
      <c r="D49" s="93">
        <v>25622.46</v>
      </c>
    </row>
    <row r="50" spans="1:4" ht="15">
      <c r="A50" s="91"/>
      <c r="B50" s="92" t="s">
        <v>288</v>
      </c>
      <c r="C50" s="98"/>
      <c r="D50" s="93"/>
    </row>
    <row r="51" spans="1:4" ht="15">
      <c r="A51" s="91"/>
      <c r="B51" s="94" t="s">
        <v>247</v>
      </c>
      <c r="C51" s="94"/>
      <c r="D51" s="95" t="s">
        <v>248</v>
      </c>
    </row>
    <row r="52" spans="1:4" ht="15">
      <c r="A52" s="91"/>
      <c r="B52" s="100"/>
      <c r="C52" s="91"/>
      <c r="D52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00390625" style="1" customWidth="1"/>
    <col min="2" max="2" width="73.8515625" style="0" customWidth="1"/>
    <col min="3" max="3" width="14.00390625" style="10" customWidth="1"/>
    <col min="4" max="4" width="29.57421875" style="16" customWidth="1"/>
  </cols>
  <sheetData>
    <row r="2" spans="1:3" ht="15">
      <c r="A2" s="140" t="s">
        <v>129</v>
      </c>
      <c r="B2" s="140"/>
      <c r="C2" s="140"/>
    </row>
    <row r="4" spans="1:14" ht="15.75">
      <c r="A4" s="62" t="s">
        <v>193</v>
      </c>
      <c r="B4" s="62"/>
      <c r="C4" s="62"/>
      <c r="D4" s="62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96" t="s">
        <v>277</v>
      </c>
      <c r="B5" s="96"/>
      <c r="C5" s="96"/>
      <c r="D5" s="9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63" t="s">
        <v>324</v>
      </c>
      <c r="B6" s="63"/>
      <c r="C6" s="63"/>
      <c r="D6" s="63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thickBot="1">
      <c r="A7" s="97" t="s">
        <v>195</v>
      </c>
      <c r="B7" s="97"/>
      <c r="C7" s="97"/>
      <c r="D7" s="97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thickBot="1">
      <c r="A9" s="64" t="s">
        <v>200</v>
      </c>
      <c r="B9" s="66" t="s">
        <v>201</v>
      </c>
      <c r="C9" s="67"/>
      <c r="D9" s="64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68">
        <v>1.1</v>
      </c>
      <c r="B10" s="69" t="s">
        <v>202</v>
      </c>
      <c r="C10" s="70" t="s">
        <v>203</v>
      </c>
      <c r="D10" s="68">
        <v>169736.13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68">
        <v>1.2</v>
      </c>
      <c r="B11" s="69" t="s">
        <v>204</v>
      </c>
      <c r="C11" s="70" t="s">
        <v>203</v>
      </c>
      <c r="D11" s="68">
        <v>21246.67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>
      <c r="A12" s="68">
        <v>1.3</v>
      </c>
      <c r="B12" s="69" t="s">
        <v>205</v>
      </c>
      <c r="C12" s="70" t="s">
        <v>203</v>
      </c>
      <c r="D12" s="68" t="s">
        <v>214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4" ht="15">
      <c r="A13" s="68">
        <v>1.4</v>
      </c>
      <c r="B13" s="69" t="s">
        <v>206</v>
      </c>
      <c r="C13" s="70" t="s">
        <v>203</v>
      </c>
      <c r="D13" s="68">
        <v>25547.97</v>
      </c>
    </row>
    <row r="14" spans="1:4" ht="15">
      <c r="A14" s="68">
        <v>1.5</v>
      </c>
      <c r="B14" s="69" t="s">
        <v>207</v>
      </c>
      <c r="C14" s="70" t="s">
        <v>203</v>
      </c>
      <c r="D14" s="68">
        <v>46833.36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2957.71</v>
      </c>
    </row>
    <row r="16" spans="1:4" ht="15">
      <c r="A16" s="68">
        <v>1.7</v>
      </c>
      <c r="B16" s="69" t="s">
        <v>209</v>
      </c>
      <c r="C16" s="70" t="s">
        <v>203</v>
      </c>
      <c r="D16" s="68">
        <v>76615.15</v>
      </c>
    </row>
    <row r="17" spans="1:4" ht="15.75" thickBot="1">
      <c r="A17" s="71" t="s">
        <v>13</v>
      </c>
      <c r="B17" s="71"/>
      <c r="C17" s="72" t="s">
        <v>203</v>
      </c>
      <c r="D17" s="73">
        <v>342936.98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143486.8</v>
      </c>
    </row>
    <row r="20" spans="1:4" ht="15">
      <c r="A20" s="68">
        <v>2.2</v>
      </c>
      <c r="B20" s="69" t="s">
        <v>213</v>
      </c>
      <c r="C20" s="70" t="s">
        <v>203</v>
      </c>
      <c r="D20" s="68">
        <v>54751.47</v>
      </c>
    </row>
    <row r="21" spans="1:4" ht="15">
      <c r="A21" s="68">
        <v>2.3</v>
      </c>
      <c r="B21" s="69" t="s">
        <v>204</v>
      </c>
      <c r="C21" s="70" t="s">
        <v>203</v>
      </c>
      <c r="D21" s="68">
        <v>17253.7</v>
      </c>
    </row>
    <row r="22" spans="1:4" ht="15.75" thickBot="1">
      <c r="A22" s="74"/>
      <c r="B22" s="75" t="s">
        <v>13</v>
      </c>
      <c r="C22" s="72" t="s">
        <v>203</v>
      </c>
      <c r="D22" s="76">
        <v>215491.96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48307.66</v>
      </c>
    </row>
    <row r="25" spans="1:4" ht="15">
      <c r="A25" s="78">
        <v>3.2</v>
      </c>
      <c r="B25" s="69" t="s">
        <v>220</v>
      </c>
      <c r="C25" s="70" t="s">
        <v>203</v>
      </c>
      <c r="D25" s="68">
        <v>20737.12</v>
      </c>
    </row>
    <row r="26" spans="1:4" ht="15">
      <c r="A26" s="78">
        <v>3.3</v>
      </c>
      <c r="B26" s="69" t="s">
        <v>179</v>
      </c>
      <c r="C26" s="70" t="s">
        <v>203</v>
      </c>
      <c r="D26" s="68">
        <v>19936.13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19794.26</v>
      </c>
    </row>
    <row r="31" spans="1:4" ht="15">
      <c r="A31" s="78"/>
      <c r="B31" s="79" t="s">
        <v>13</v>
      </c>
      <c r="C31" s="72" t="s">
        <v>203</v>
      </c>
      <c r="D31" s="80">
        <v>108775.18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27875.52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695079.64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57800.13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21084.28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78884.41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192285.51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966249.56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117">
        <f>D41*1%</f>
        <v>9662.4956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114">
        <f>D41+D42</f>
        <v>975912.0556000001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10345.23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114">
        <f>D43+D44</f>
        <v>986257.2856000001</v>
      </c>
    </row>
    <row r="46" spans="1:4" ht="15">
      <c r="A46" s="91"/>
      <c r="B46" s="92" t="s">
        <v>245</v>
      </c>
      <c r="C46" s="98"/>
      <c r="D46" s="93" t="s">
        <v>389</v>
      </c>
    </row>
    <row r="47" spans="1:4" ht="15">
      <c r="A47" s="91"/>
      <c r="B47" s="92" t="s">
        <v>246</v>
      </c>
      <c r="C47" s="98"/>
      <c r="D47" s="93" t="s">
        <v>390</v>
      </c>
    </row>
    <row r="48" spans="1:4" ht="15">
      <c r="A48" s="91"/>
      <c r="B48" s="92" t="s">
        <v>332</v>
      </c>
      <c r="C48" s="98"/>
      <c r="D48" s="93" t="s">
        <v>391</v>
      </c>
    </row>
    <row r="49" spans="1:4" ht="15">
      <c r="A49" s="91"/>
      <c r="B49" s="92" t="s">
        <v>327</v>
      </c>
      <c r="C49" s="98"/>
      <c r="D49" s="93">
        <v>187116.97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140625" style="10" customWidth="1"/>
    <col min="4" max="4" width="29.00390625" style="0" customWidth="1"/>
    <col min="5" max="5" width="9.57421875" style="0" bestFit="1" customWidth="1"/>
  </cols>
  <sheetData>
    <row r="1" ht="15" customHeight="1"/>
    <row r="2" spans="1:3" ht="15" customHeight="1">
      <c r="A2" s="140" t="s">
        <v>129</v>
      </c>
      <c r="B2" s="140"/>
      <c r="C2" s="140"/>
    </row>
    <row r="3" ht="15" customHeight="1"/>
    <row r="4" spans="1:4" ht="15.75">
      <c r="A4" s="62" t="s">
        <v>193</v>
      </c>
      <c r="B4" s="62"/>
      <c r="C4" s="62"/>
      <c r="D4" s="62"/>
    </row>
    <row r="5" spans="1:4" ht="15">
      <c r="A5" s="96" t="s">
        <v>278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57624.85</v>
      </c>
    </row>
    <row r="11" spans="1:4" ht="15">
      <c r="A11" s="68">
        <v>1.2</v>
      </c>
      <c r="B11" s="69" t="s">
        <v>204</v>
      </c>
      <c r="C11" s="70" t="s">
        <v>203</v>
      </c>
      <c r="D11" s="68">
        <v>6277.84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25471.87</v>
      </c>
    </row>
    <row r="14" spans="1:4" ht="15">
      <c r="A14" s="68">
        <v>1.5</v>
      </c>
      <c r="B14" s="69" t="s">
        <v>207</v>
      </c>
      <c r="C14" s="70" t="s">
        <v>203</v>
      </c>
      <c r="D14" s="68">
        <v>46593.92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2948.9</v>
      </c>
    </row>
    <row r="16" spans="1:4" ht="15">
      <c r="A16" s="68">
        <v>1.7</v>
      </c>
      <c r="B16" s="69" t="s">
        <v>209</v>
      </c>
      <c r="C16" s="70" t="s">
        <v>203</v>
      </c>
      <c r="D16" s="68">
        <v>76386.95</v>
      </c>
    </row>
    <row r="17" spans="1:4" ht="15.75" thickBot="1">
      <c r="A17" s="71" t="s">
        <v>13</v>
      </c>
      <c r="B17" s="71"/>
      <c r="C17" s="72" t="s">
        <v>203</v>
      </c>
      <c r="D17" s="73">
        <v>215304.33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167643.8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17202.31</v>
      </c>
    </row>
    <row r="22" spans="1:4" ht="15.75" thickBot="1">
      <c r="A22" s="74"/>
      <c r="B22" s="75" t="s">
        <v>13</v>
      </c>
      <c r="C22" s="72" t="s">
        <v>203</v>
      </c>
      <c r="D22" s="76">
        <v>184846.11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87257.5</v>
      </c>
    </row>
    <row r="25" spans="1:4" ht="15">
      <c r="A25" s="78">
        <v>3.2</v>
      </c>
      <c r="B25" s="69" t="s">
        <v>220</v>
      </c>
      <c r="C25" s="70" t="s">
        <v>203</v>
      </c>
      <c r="D25" s="68">
        <v>23194.86</v>
      </c>
    </row>
    <row r="26" spans="1:4" ht="15">
      <c r="A26" s="78">
        <v>3.3</v>
      </c>
      <c r="B26" s="69" t="s">
        <v>179</v>
      </c>
      <c r="C26" s="70" t="s">
        <v>203</v>
      </c>
      <c r="D26" s="68">
        <v>19274.13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19735.31</v>
      </c>
    </row>
    <row r="31" spans="1:4" ht="15">
      <c r="A31" s="78"/>
      <c r="B31" s="79" t="s">
        <v>13</v>
      </c>
      <c r="C31" s="72" t="s">
        <v>203</v>
      </c>
      <c r="D31" s="80">
        <v>149461.8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39278.94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588891.17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57627.97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21021.48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78649.45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191712.79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859253.41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8592.5341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867845.9441000001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10314.42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878160.3641000001</v>
      </c>
    </row>
    <row r="46" spans="1:4" ht="15">
      <c r="A46" s="91"/>
      <c r="B46" s="92" t="s">
        <v>245</v>
      </c>
      <c r="C46" s="98"/>
      <c r="D46" s="93" t="s">
        <v>392</v>
      </c>
    </row>
    <row r="47" spans="1:4" ht="15">
      <c r="A47" s="91"/>
      <c r="B47" s="92" t="s">
        <v>246</v>
      </c>
      <c r="C47" s="98"/>
      <c r="D47" s="93" t="s">
        <v>393</v>
      </c>
    </row>
    <row r="48" spans="1:4" ht="15">
      <c r="A48" s="91"/>
      <c r="B48" s="92" t="s">
        <v>327</v>
      </c>
      <c r="C48" s="98"/>
      <c r="D48" s="93">
        <v>59387.4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140625" style="0" customWidth="1"/>
    <col min="3" max="3" width="14.28125" style="10" customWidth="1"/>
    <col min="4" max="4" width="30.421875" style="16" customWidth="1"/>
    <col min="5" max="5" width="9.28125" style="16" bestFit="1" customWidth="1"/>
    <col min="6" max="6" width="9.8515625" style="16" bestFit="1" customWidth="1"/>
    <col min="7" max="13" width="9.140625" style="16" customWidth="1"/>
  </cols>
  <sheetData>
    <row r="1" ht="13.5" customHeight="1"/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280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42891.01</v>
      </c>
    </row>
    <row r="11" spans="1:4" ht="15">
      <c r="A11" s="68">
        <v>1.2</v>
      </c>
      <c r="B11" s="69" t="s">
        <v>204</v>
      </c>
      <c r="C11" s="70" t="s">
        <v>203</v>
      </c>
      <c r="D11" s="68">
        <v>9245.92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32162.3</v>
      </c>
    </row>
    <row r="14" spans="1:4" ht="15">
      <c r="A14" s="68">
        <v>1.5</v>
      </c>
      <c r="B14" s="69" t="s">
        <v>207</v>
      </c>
      <c r="C14" s="70" t="s">
        <v>203</v>
      </c>
      <c r="D14" s="68">
        <v>38581.72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3723.46</v>
      </c>
    </row>
    <row r="16" spans="1:4" ht="15">
      <c r="A16" s="68">
        <v>1.7</v>
      </c>
      <c r="B16" s="69" t="s">
        <v>209</v>
      </c>
      <c r="C16" s="70" t="s">
        <v>203</v>
      </c>
      <c r="D16" s="68">
        <v>96450.71</v>
      </c>
    </row>
    <row r="17" spans="1:4" ht="15.75" thickBot="1">
      <c r="A17" s="71" t="s">
        <v>13</v>
      </c>
      <c r="B17" s="71"/>
      <c r="C17" s="72" t="s">
        <v>203</v>
      </c>
      <c r="D17" s="73">
        <v>223055.12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100637.5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21720.66</v>
      </c>
    </row>
    <row r="22" spans="1:4" ht="15.75" thickBot="1">
      <c r="A22" s="74"/>
      <c r="B22" s="75" t="s">
        <v>13</v>
      </c>
      <c r="C22" s="72" t="s">
        <v>203</v>
      </c>
      <c r="D22" s="76">
        <v>122358.18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60385.11</v>
      </c>
    </row>
    <row r="25" spans="1:4" ht="15">
      <c r="A25" s="78">
        <v>3.2</v>
      </c>
      <c r="B25" s="69" t="s">
        <v>220</v>
      </c>
      <c r="C25" s="70" t="s">
        <v>203</v>
      </c>
      <c r="D25" s="68">
        <v>27188.67</v>
      </c>
    </row>
    <row r="26" spans="1:4" ht="15">
      <c r="A26" s="78">
        <v>3.3</v>
      </c>
      <c r="B26" s="69" t="s">
        <v>179</v>
      </c>
      <c r="C26" s="70" t="s">
        <v>203</v>
      </c>
      <c r="D26" s="68">
        <v>31018.01</v>
      </c>
    </row>
    <row r="27" spans="1:4" ht="15">
      <c r="A27" s="78">
        <v>3.4</v>
      </c>
      <c r="B27" s="69" t="s">
        <v>221</v>
      </c>
      <c r="C27" s="70" t="s">
        <v>203</v>
      </c>
      <c r="D27" s="68">
        <v>261932</v>
      </c>
    </row>
    <row r="28" spans="1:4" ht="15">
      <c r="A28" s="78"/>
      <c r="B28" s="69" t="s">
        <v>222</v>
      </c>
      <c r="C28" s="70" t="s">
        <v>203</v>
      </c>
      <c r="D28" s="68">
        <v>245912</v>
      </c>
    </row>
    <row r="29" spans="1:4" ht="15">
      <c r="A29" s="78"/>
      <c r="B29" s="69" t="s">
        <v>223</v>
      </c>
      <c r="C29" s="70" t="s">
        <v>203</v>
      </c>
      <c r="D29" s="68">
        <v>16020</v>
      </c>
    </row>
    <row r="30" spans="1:4" ht="15">
      <c r="A30" s="78">
        <v>3.5</v>
      </c>
      <c r="B30" s="69" t="s">
        <v>224</v>
      </c>
      <c r="C30" s="70" t="s">
        <v>203</v>
      </c>
      <c r="D30" s="68">
        <v>24918.97</v>
      </c>
    </row>
    <row r="31" spans="1:4" ht="15">
      <c r="A31" s="78"/>
      <c r="B31" s="79" t="s">
        <v>13</v>
      </c>
      <c r="C31" s="72" t="s">
        <v>203</v>
      </c>
      <c r="D31" s="80">
        <v>405442.77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111877.12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862733.17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72764.51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26542.97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99307.48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242067.99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1204108.64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12041.086399999998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1216149.7263999998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13023.6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1229173.3264</v>
      </c>
    </row>
    <row r="46" spans="1:4" ht="15">
      <c r="A46" s="91"/>
      <c r="B46" s="92" t="s">
        <v>245</v>
      </c>
      <c r="C46" s="98"/>
      <c r="D46" s="93" t="s">
        <v>350</v>
      </c>
    </row>
    <row r="47" spans="1:4" ht="15">
      <c r="A47" s="91"/>
      <c r="B47" s="92" t="s">
        <v>246</v>
      </c>
      <c r="C47" s="98"/>
      <c r="D47" s="93" t="s">
        <v>351</v>
      </c>
    </row>
    <row r="48" spans="1:4" ht="15">
      <c r="A48" s="91"/>
      <c r="B48" s="92" t="s">
        <v>327</v>
      </c>
      <c r="C48" s="98"/>
      <c r="D48" s="93">
        <v>3133.49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28125" style="10" customWidth="1"/>
    <col min="4" max="4" width="29.140625" style="16" customWidth="1"/>
    <col min="5" max="5" width="9.140625" style="16" customWidth="1"/>
    <col min="6" max="6" width="13.28125" style="16" customWidth="1"/>
    <col min="7" max="10" width="9.140625" style="16" customWidth="1"/>
  </cols>
  <sheetData>
    <row r="2" spans="1:3" ht="15">
      <c r="A2" s="140" t="s">
        <v>129</v>
      </c>
      <c r="B2" s="140"/>
      <c r="C2" s="140"/>
    </row>
    <row r="3" ht="14.25" customHeight="1"/>
    <row r="4" spans="1:12" ht="15.75">
      <c r="A4" s="62" t="s">
        <v>193</v>
      </c>
      <c r="B4" s="62"/>
      <c r="C4" s="62"/>
      <c r="D4" s="62"/>
      <c r="K4" s="15"/>
      <c r="L4" s="15"/>
    </row>
    <row r="5" spans="1:12" ht="15">
      <c r="A5" s="96" t="s">
        <v>281</v>
      </c>
      <c r="B5" s="96"/>
      <c r="C5" s="96"/>
      <c r="D5" s="96"/>
      <c r="K5" s="15"/>
      <c r="L5" s="15"/>
    </row>
    <row r="6" spans="1:12" ht="15">
      <c r="A6" s="63" t="s">
        <v>324</v>
      </c>
      <c r="B6" s="63"/>
      <c r="C6" s="63"/>
      <c r="D6" s="63"/>
      <c r="K6" s="15"/>
      <c r="L6" s="15"/>
    </row>
    <row r="7" spans="1:12" ht="15.75" thickBot="1">
      <c r="A7" s="97" t="s">
        <v>195</v>
      </c>
      <c r="B7" s="97"/>
      <c r="C7" s="97"/>
      <c r="D7" s="97"/>
      <c r="K7" s="15"/>
      <c r="L7" s="15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K8" s="15"/>
      <c r="L8" s="15"/>
    </row>
    <row r="9" spans="1:12" ht="15.75" thickBot="1">
      <c r="A9" s="64" t="s">
        <v>200</v>
      </c>
      <c r="B9" s="66" t="s">
        <v>201</v>
      </c>
      <c r="C9" s="67"/>
      <c r="D9" s="64"/>
      <c r="K9" s="15"/>
      <c r="L9" s="15"/>
    </row>
    <row r="10" spans="1:12" ht="15">
      <c r="A10" s="68">
        <v>1.1</v>
      </c>
      <c r="B10" s="69" t="s">
        <v>202</v>
      </c>
      <c r="C10" s="70" t="s">
        <v>203</v>
      </c>
      <c r="D10" s="68">
        <v>115446.33</v>
      </c>
      <c r="K10" s="15"/>
      <c r="L10" s="15"/>
    </row>
    <row r="11" spans="1:12" ht="15">
      <c r="A11" s="68">
        <v>1.2</v>
      </c>
      <c r="B11" s="69" t="s">
        <v>204</v>
      </c>
      <c r="C11" s="70" t="s">
        <v>203</v>
      </c>
      <c r="D11" s="68">
        <v>41749.95</v>
      </c>
      <c r="K11" s="15"/>
      <c r="L11" s="15"/>
    </row>
    <row r="12" spans="1:12" ht="15">
      <c r="A12" s="68">
        <v>1.3</v>
      </c>
      <c r="B12" s="69" t="s">
        <v>205</v>
      </c>
      <c r="C12" s="70" t="s">
        <v>203</v>
      </c>
      <c r="D12" s="68" t="s">
        <v>214</v>
      </c>
      <c r="K12" s="15"/>
      <c r="L12" s="15"/>
    </row>
    <row r="13" spans="1:12" ht="15">
      <c r="A13" s="68">
        <v>1.4</v>
      </c>
      <c r="B13" s="69" t="s">
        <v>206</v>
      </c>
      <c r="C13" s="70" t="s">
        <v>203</v>
      </c>
      <c r="D13" s="68">
        <v>32451.71</v>
      </c>
      <c r="K13" s="15"/>
      <c r="L13" s="15"/>
    </row>
    <row r="14" spans="1:12" ht="15">
      <c r="A14" s="68">
        <v>1.5</v>
      </c>
      <c r="B14" s="69" t="s">
        <v>207</v>
      </c>
      <c r="C14" s="70" t="s">
        <v>203</v>
      </c>
      <c r="D14" s="68">
        <v>38728.25</v>
      </c>
      <c r="K14" s="15"/>
      <c r="L14" s="15"/>
    </row>
    <row r="15" spans="1:12" ht="26.25">
      <c r="A15" s="68">
        <v>1.6</v>
      </c>
      <c r="B15" s="69" t="s">
        <v>208</v>
      </c>
      <c r="C15" s="70" t="s">
        <v>203</v>
      </c>
      <c r="D15" s="68">
        <v>3756.96</v>
      </c>
      <c r="K15" s="15"/>
      <c r="L15" s="15"/>
    </row>
    <row r="16" spans="1:12" ht="15">
      <c r="A16" s="68">
        <v>1.7</v>
      </c>
      <c r="B16" s="69" t="s">
        <v>209</v>
      </c>
      <c r="C16" s="70" t="s">
        <v>203</v>
      </c>
      <c r="D16" s="68">
        <v>97318.6</v>
      </c>
      <c r="K16" s="15"/>
      <c r="L16" s="15"/>
    </row>
    <row r="17" spans="1:12" ht="15.75" thickBot="1">
      <c r="A17" s="71" t="s">
        <v>13</v>
      </c>
      <c r="B17" s="71"/>
      <c r="C17" s="72" t="s">
        <v>203</v>
      </c>
      <c r="D17" s="73">
        <v>329451.81</v>
      </c>
      <c r="K17" s="15"/>
      <c r="L17" s="15"/>
    </row>
    <row r="18" spans="1:12" ht="15.75" thickBot="1">
      <c r="A18" s="64" t="s">
        <v>210</v>
      </c>
      <c r="B18" s="66" t="s">
        <v>211</v>
      </c>
      <c r="C18" s="67"/>
      <c r="D18" s="64"/>
      <c r="K18" s="15"/>
      <c r="L18" s="15"/>
    </row>
    <row r="19" spans="1:12" ht="15">
      <c r="A19" s="68">
        <v>2.1</v>
      </c>
      <c r="B19" s="69" t="s">
        <v>212</v>
      </c>
      <c r="C19" s="70" t="s">
        <v>203</v>
      </c>
      <c r="D19" s="68">
        <v>105593.8</v>
      </c>
      <c r="K19" s="15"/>
      <c r="L19" s="15"/>
    </row>
    <row r="20" spans="1:12" ht="15">
      <c r="A20" s="68">
        <v>2.2</v>
      </c>
      <c r="B20" s="69" t="s">
        <v>213</v>
      </c>
      <c r="C20" s="70" t="s">
        <v>203</v>
      </c>
      <c r="D20" s="68" t="s">
        <v>214</v>
      </c>
      <c r="K20" s="15"/>
      <c r="L20" s="15"/>
    </row>
    <row r="21" spans="1:12" ht="15">
      <c r="A21" s="68">
        <v>2.3</v>
      </c>
      <c r="B21" s="69" t="s">
        <v>204</v>
      </c>
      <c r="C21" s="70" t="s">
        <v>203</v>
      </c>
      <c r="D21" s="68">
        <v>21916.11</v>
      </c>
      <c r="K21" s="15"/>
      <c r="L21" s="15"/>
    </row>
    <row r="22" spans="1:12" ht="15.75" thickBot="1">
      <c r="A22" s="74"/>
      <c r="B22" s="75" t="s">
        <v>13</v>
      </c>
      <c r="C22" s="72" t="s">
        <v>203</v>
      </c>
      <c r="D22" s="76">
        <v>127509.9</v>
      </c>
      <c r="K22" s="15"/>
      <c r="L22" s="15"/>
    </row>
    <row r="23" spans="1:12" ht="15.75" thickBot="1">
      <c r="A23" s="64" t="s">
        <v>217</v>
      </c>
      <c r="B23" s="66" t="s">
        <v>218</v>
      </c>
      <c r="C23" s="67"/>
      <c r="D23" s="77"/>
      <c r="K23" s="15"/>
      <c r="L23" s="15"/>
    </row>
    <row r="24" spans="1:12" ht="15">
      <c r="A24" s="78">
        <v>3.1</v>
      </c>
      <c r="B24" s="69" t="s">
        <v>219</v>
      </c>
      <c r="C24" s="70" t="s">
        <v>203</v>
      </c>
      <c r="D24" s="68">
        <v>58875.04</v>
      </c>
      <c r="K24" s="15"/>
      <c r="L24" s="15"/>
    </row>
    <row r="25" spans="1:12" ht="15">
      <c r="A25" s="78">
        <v>3.2</v>
      </c>
      <c r="B25" s="69" t="s">
        <v>220</v>
      </c>
      <c r="C25" s="70" t="s">
        <v>203</v>
      </c>
      <c r="D25" s="68">
        <v>29031.97</v>
      </c>
      <c r="K25" s="15"/>
      <c r="L25" s="15"/>
    </row>
    <row r="26" spans="1:12" ht="15">
      <c r="A26" s="78">
        <v>3.3</v>
      </c>
      <c r="B26" s="69" t="s">
        <v>179</v>
      </c>
      <c r="C26" s="70" t="s">
        <v>203</v>
      </c>
      <c r="D26" s="68">
        <v>28101.9</v>
      </c>
      <c r="K26" s="15"/>
      <c r="L26" s="15"/>
    </row>
    <row r="27" spans="1:12" ht="15">
      <c r="A27" s="78">
        <v>3.4</v>
      </c>
      <c r="B27" s="69" t="s">
        <v>221</v>
      </c>
      <c r="C27" s="70" t="s">
        <v>203</v>
      </c>
      <c r="D27" s="68">
        <v>261084</v>
      </c>
      <c r="K27" s="15"/>
      <c r="L27" s="15"/>
    </row>
    <row r="28" spans="1:12" ht="15">
      <c r="A28" s="78"/>
      <c r="B28" s="69" t="s">
        <v>222</v>
      </c>
      <c r="C28" s="70" t="s">
        <v>203</v>
      </c>
      <c r="D28" s="68">
        <v>245912</v>
      </c>
      <c r="K28" s="15"/>
      <c r="L28" s="15"/>
    </row>
    <row r="29" spans="1:12" ht="15">
      <c r="A29" s="78"/>
      <c r="B29" s="69" t="s">
        <v>223</v>
      </c>
      <c r="C29" s="70" t="s">
        <v>203</v>
      </c>
      <c r="D29" s="68">
        <v>15172</v>
      </c>
      <c r="K29" s="15"/>
      <c r="L29" s="15"/>
    </row>
    <row r="30" spans="1:12" ht="15">
      <c r="A30" s="78">
        <v>3.5</v>
      </c>
      <c r="B30" s="69" t="s">
        <v>224</v>
      </c>
      <c r="C30" s="70" t="s">
        <v>203</v>
      </c>
      <c r="D30" s="68">
        <v>25143.2</v>
      </c>
      <c r="K30" s="15"/>
      <c r="L30" s="15"/>
    </row>
    <row r="31" spans="1:12" ht="15">
      <c r="A31" s="78"/>
      <c r="B31" s="79" t="s">
        <v>13</v>
      </c>
      <c r="C31" s="72" t="s">
        <v>203</v>
      </c>
      <c r="D31" s="80">
        <v>402236.12</v>
      </c>
      <c r="K31" s="15"/>
      <c r="L31" s="15"/>
    </row>
    <row r="32" spans="1:12" ht="15.75" thickBot="1">
      <c r="A32" s="81"/>
      <c r="B32" s="82"/>
      <c r="C32" s="81"/>
      <c r="D32" s="81"/>
      <c r="K32" s="15"/>
      <c r="L32" s="15"/>
    </row>
    <row r="33" spans="1:12" ht="15.75" thickBot="1">
      <c r="A33" s="64"/>
      <c r="B33" s="66" t="s">
        <v>225</v>
      </c>
      <c r="C33" s="67" t="s">
        <v>203</v>
      </c>
      <c r="D33" s="77">
        <v>26346.8</v>
      </c>
      <c r="K33" s="15"/>
      <c r="L33" s="15"/>
    </row>
    <row r="34" spans="1:12" ht="15.75" thickBot="1">
      <c r="A34" s="64" t="s">
        <v>226</v>
      </c>
      <c r="B34" s="83" t="s">
        <v>227</v>
      </c>
      <c r="C34" s="84" t="s">
        <v>203</v>
      </c>
      <c r="D34" s="77">
        <v>885544.63</v>
      </c>
      <c r="K34" s="15"/>
      <c r="L34" s="15"/>
    </row>
    <row r="35" spans="1:12" ht="15">
      <c r="A35" s="85" t="s">
        <v>228</v>
      </c>
      <c r="B35" s="86" t="s">
        <v>229</v>
      </c>
      <c r="C35" s="87" t="s">
        <v>203</v>
      </c>
      <c r="D35" s="80">
        <v>73419.27</v>
      </c>
      <c r="K35" s="15"/>
      <c r="L35" s="15"/>
    </row>
    <row r="36" spans="1:12" ht="15">
      <c r="A36" s="85" t="s">
        <v>230</v>
      </c>
      <c r="B36" s="86" t="s">
        <v>231</v>
      </c>
      <c r="C36" s="87" t="s">
        <v>203</v>
      </c>
      <c r="D36" s="80">
        <v>26781.81</v>
      </c>
      <c r="K36" s="15"/>
      <c r="L36" s="15"/>
    </row>
    <row r="37" spans="1:12" ht="15.75" thickBot="1">
      <c r="A37" s="85" t="s">
        <v>232</v>
      </c>
      <c r="B37" s="86" t="s">
        <v>233</v>
      </c>
      <c r="C37" s="87" t="s">
        <v>203</v>
      </c>
      <c r="D37" s="80" t="s">
        <v>214</v>
      </c>
      <c r="K37" s="15"/>
      <c r="L37" s="15"/>
    </row>
    <row r="38" spans="1:12" ht="15.75" thickBot="1">
      <c r="A38" s="64"/>
      <c r="B38" s="88" t="s">
        <v>13</v>
      </c>
      <c r="C38" s="89" t="s">
        <v>203</v>
      </c>
      <c r="D38" s="90">
        <v>100201.08</v>
      </c>
      <c r="K38" s="15"/>
      <c r="L38" s="15"/>
    </row>
    <row r="39" spans="1:12" ht="15">
      <c r="A39" s="85" t="s">
        <v>234</v>
      </c>
      <c r="B39" s="86" t="s">
        <v>167</v>
      </c>
      <c r="C39" s="87" t="s">
        <v>203</v>
      </c>
      <c r="D39" s="80">
        <v>244246.19</v>
      </c>
      <c r="K39" s="15"/>
      <c r="L39" s="15"/>
    </row>
    <row r="40" spans="1:12" ht="15.75" thickBot="1">
      <c r="A40" s="85" t="s">
        <v>235</v>
      </c>
      <c r="B40" s="86" t="s">
        <v>236</v>
      </c>
      <c r="C40" s="87" t="s">
        <v>203</v>
      </c>
      <c r="D40" s="80" t="s">
        <v>214</v>
      </c>
      <c r="K40" s="15"/>
      <c r="L40" s="15"/>
    </row>
    <row r="41" spans="1:12" ht="15.75" thickBot="1">
      <c r="A41" s="64" t="s">
        <v>237</v>
      </c>
      <c r="B41" s="66" t="s">
        <v>238</v>
      </c>
      <c r="C41" s="89" t="s">
        <v>203</v>
      </c>
      <c r="D41" s="90">
        <v>1229991.9</v>
      </c>
      <c r="K41" s="15"/>
      <c r="L41" s="15"/>
    </row>
    <row r="42" spans="1:12" ht="15.75" thickBot="1">
      <c r="A42" s="85" t="s">
        <v>239</v>
      </c>
      <c r="B42" s="86" t="s">
        <v>334</v>
      </c>
      <c r="C42" s="87" t="s">
        <v>203</v>
      </c>
      <c r="D42" s="80">
        <f>D41*3%</f>
        <v>36899.757</v>
      </c>
      <c r="K42" s="15"/>
      <c r="L42" s="15"/>
    </row>
    <row r="43" spans="1:12" ht="15.75" thickBot="1">
      <c r="A43" s="64" t="s">
        <v>240</v>
      </c>
      <c r="B43" s="66" t="s">
        <v>227</v>
      </c>
      <c r="C43" s="89" t="s">
        <v>203</v>
      </c>
      <c r="D43" s="90">
        <f>D41+D42</f>
        <v>1266891.657</v>
      </c>
      <c r="K43" s="15"/>
      <c r="L43" s="15"/>
    </row>
    <row r="44" spans="1:12" ht="15.75" thickBot="1">
      <c r="A44" s="85" t="s">
        <v>241</v>
      </c>
      <c r="B44" s="86" t="s">
        <v>242</v>
      </c>
      <c r="C44" s="87" t="s">
        <v>203</v>
      </c>
      <c r="D44" s="80">
        <v>13140.79</v>
      </c>
      <c r="K44" s="15"/>
      <c r="L44" s="15"/>
    </row>
    <row r="45" spans="1:12" ht="15.75" thickBot="1">
      <c r="A45" s="64" t="s">
        <v>243</v>
      </c>
      <c r="B45" s="66" t="s">
        <v>244</v>
      </c>
      <c r="C45" s="89" t="s">
        <v>203</v>
      </c>
      <c r="D45" s="90">
        <f>D43+D44</f>
        <v>1280032.447</v>
      </c>
      <c r="K45" s="15"/>
      <c r="L45" s="15"/>
    </row>
    <row r="46" spans="1:12" ht="15">
      <c r="A46" s="91"/>
      <c r="B46" s="92" t="s">
        <v>245</v>
      </c>
      <c r="C46" s="98"/>
      <c r="D46" s="93" t="s">
        <v>303</v>
      </c>
      <c r="K46" s="15"/>
      <c r="L46" s="15"/>
    </row>
    <row r="47" spans="1:12" ht="15">
      <c r="A47" s="91"/>
      <c r="B47" s="92" t="s">
        <v>246</v>
      </c>
      <c r="C47" s="98"/>
      <c r="D47" s="93" t="s">
        <v>355</v>
      </c>
      <c r="K47" s="15"/>
      <c r="L47" s="15"/>
    </row>
    <row r="48" spans="1:12" ht="15">
      <c r="A48" s="91"/>
      <c r="B48" s="92" t="s">
        <v>332</v>
      </c>
      <c r="C48" s="98"/>
      <c r="D48" s="93" t="s">
        <v>356</v>
      </c>
      <c r="K48" s="15"/>
      <c r="L48" s="15"/>
    </row>
    <row r="49" spans="1:12" ht="15">
      <c r="A49" s="91"/>
      <c r="B49" s="92" t="s">
        <v>327</v>
      </c>
      <c r="C49" s="98"/>
      <c r="D49" s="93">
        <v>1063.71</v>
      </c>
      <c r="K49" s="15"/>
      <c r="L49" s="15"/>
    </row>
    <row r="50" spans="1:12" ht="15">
      <c r="A50" s="91"/>
      <c r="B50" s="94" t="s">
        <v>247</v>
      </c>
      <c r="C50" s="94"/>
      <c r="D50" s="95" t="s">
        <v>248</v>
      </c>
      <c r="K50" s="15"/>
      <c r="L50" s="15"/>
    </row>
    <row r="51" spans="1:12" ht="15">
      <c r="A51" s="91"/>
      <c r="B51" s="100"/>
      <c r="C51" s="91"/>
      <c r="D51" s="91"/>
      <c r="K51" s="15"/>
      <c r="L51" s="15"/>
    </row>
    <row r="52" spans="1:12" ht="15">
      <c r="A52" s="91"/>
      <c r="B52" s="100"/>
      <c r="C52" s="91"/>
      <c r="D52" s="91"/>
      <c r="K52" s="15"/>
      <c r="L52" s="15"/>
    </row>
    <row r="53" spans="1:12" ht="15">
      <c r="A53" s="91"/>
      <c r="B53" s="100"/>
      <c r="C53" s="91"/>
      <c r="D53" s="91"/>
      <c r="K53" s="15"/>
      <c r="L53" s="15"/>
    </row>
    <row r="54" spans="11:12" ht="15">
      <c r="K54" s="15"/>
      <c r="L54" s="15"/>
    </row>
    <row r="55" spans="11:12" ht="15">
      <c r="K55" s="15"/>
      <c r="L55" s="15"/>
    </row>
    <row r="56" spans="11:12" ht="15">
      <c r="K56" s="15"/>
      <c r="L56" s="15"/>
    </row>
    <row r="57" spans="11:12" ht="15">
      <c r="K57" s="15"/>
      <c r="L57" s="15"/>
    </row>
    <row r="58" spans="11:12" ht="15">
      <c r="K58" s="15"/>
      <c r="L58" s="15"/>
    </row>
    <row r="59" spans="11:12" ht="15">
      <c r="K59" s="15"/>
      <c r="L59" s="15"/>
    </row>
    <row r="60" spans="11:12" ht="15">
      <c r="K60" s="15"/>
      <c r="L60" s="15"/>
    </row>
    <row r="61" spans="11:12" ht="15">
      <c r="K61" s="15"/>
      <c r="L61" s="15"/>
    </row>
    <row r="62" spans="11:12" ht="15">
      <c r="K62" s="15"/>
      <c r="L62" s="15"/>
    </row>
    <row r="63" spans="11:12" ht="15">
      <c r="K63" s="15"/>
      <c r="L63" s="15"/>
    </row>
    <row r="64" spans="11:12" ht="15">
      <c r="K64" s="15"/>
      <c r="L64" s="15"/>
    </row>
    <row r="65" spans="11:12" ht="15">
      <c r="K65" s="15"/>
      <c r="L65" s="15"/>
    </row>
    <row r="66" spans="11:12" ht="15">
      <c r="K66" s="15"/>
      <c r="L66" s="15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24" customWidth="1"/>
    <col min="2" max="2" width="74.28125" style="3" customWidth="1"/>
    <col min="3" max="3" width="15.421875" style="20" customWidth="1"/>
    <col min="4" max="4" width="30.00390625" style="0" customWidth="1"/>
    <col min="5" max="5" width="10.57421875" style="0" bestFit="1" customWidth="1"/>
  </cols>
  <sheetData>
    <row r="1" spans="1:9" ht="15">
      <c r="A1" s="23"/>
      <c r="B1" s="21"/>
      <c r="C1" s="22"/>
      <c r="D1" s="18"/>
      <c r="E1" s="18"/>
      <c r="F1" s="18"/>
      <c r="G1" s="18"/>
      <c r="H1" s="18"/>
      <c r="I1" s="18"/>
    </row>
    <row r="2" spans="1:9" ht="15">
      <c r="A2" s="139" t="s">
        <v>129</v>
      </c>
      <c r="B2" s="139"/>
      <c r="C2" s="139"/>
      <c r="D2" s="18"/>
      <c r="E2" s="18"/>
      <c r="F2" s="18"/>
      <c r="G2" s="18"/>
      <c r="H2" s="18"/>
      <c r="I2" s="18"/>
    </row>
    <row r="3" spans="1:9" ht="15">
      <c r="A3" s="23"/>
      <c r="B3" s="21"/>
      <c r="C3" s="22"/>
      <c r="D3" s="18"/>
      <c r="E3" s="18"/>
      <c r="F3" s="18"/>
      <c r="G3" s="18"/>
      <c r="H3" s="18"/>
      <c r="I3" s="18"/>
    </row>
    <row r="4" spans="1:9" ht="15.75">
      <c r="A4" s="62" t="s">
        <v>193</v>
      </c>
      <c r="B4" s="62"/>
      <c r="C4" s="62"/>
      <c r="D4" s="62"/>
      <c r="E4" s="18"/>
      <c r="F4" s="18"/>
      <c r="G4" s="18"/>
      <c r="H4" s="18"/>
      <c r="I4" s="18"/>
    </row>
    <row r="5" spans="1:9" ht="15">
      <c r="A5" s="96" t="s">
        <v>249</v>
      </c>
      <c r="B5" s="96"/>
      <c r="C5" s="96"/>
      <c r="D5" s="96"/>
      <c r="E5" s="18"/>
      <c r="F5" s="18"/>
      <c r="G5" s="18"/>
      <c r="H5" s="18"/>
      <c r="I5" s="18"/>
    </row>
    <row r="6" spans="1:9" ht="15">
      <c r="A6" s="63" t="s">
        <v>324</v>
      </c>
      <c r="B6" s="63"/>
      <c r="C6" s="63"/>
      <c r="D6" s="63"/>
      <c r="E6" s="18"/>
      <c r="F6" s="18"/>
      <c r="G6" s="18"/>
      <c r="H6" s="18"/>
      <c r="I6" s="18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98972.76</v>
      </c>
    </row>
    <row r="11" spans="1:4" ht="15">
      <c r="A11" s="68">
        <v>1.2</v>
      </c>
      <c r="B11" s="69" t="s">
        <v>204</v>
      </c>
      <c r="C11" s="70" t="s">
        <v>203</v>
      </c>
      <c r="D11" s="68">
        <v>23556.4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18210.11</v>
      </c>
    </row>
    <row r="14" spans="1:4" ht="15">
      <c r="A14" s="68">
        <v>1.5</v>
      </c>
      <c r="B14" s="69" t="s">
        <v>207</v>
      </c>
      <c r="C14" s="70" t="s">
        <v>203</v>
      </c>
      <c r="D14" s="68">
        <v>47429.26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2108.2</v>
      </c>
    </row>
    <row r="16" spans="1:4" ht="15">
      <c r="A16" s="68">
        <v>1.7</v>
      </c>
      <c r="B16" s="69" t="s">
        <v>209</v>
      </c>
      <c r="C16" s="70" t="s">
        <v>203</v>
      </c>
      <c r="D16" s="68">
        <v>54609.85</v>
      </c>
    </row>
    <row r="17" spans="1:4" ht="15.75" thickBot="1">
      <c r="A17" s="71" t="s">
        <v>13</v>
      </c>
      <c r="B17" s="71"/>
      <c r="C17" s="72" t="s">
        <v>203</v>
      </c>
      <c r="D17" s="73">
        <v>244886.59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64611.75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12298.11</v>
      </c>
    </row>
    <row r="22" spans="1:4" ht="15.75" thickBot="1">
      <c r="A22" s="74"/>
      <c r="B22" s="75" t="s">
        <v>13</v>
      </c>
      <c r="C22" s="72" t="s">
        <v>203</v>
      </c>
      <c r="D22" s="76">
        <v>76909.87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30193.08</v>
      </c>
    </row>
    <row r="25" spans="1:4" ht="15">
      <c r="A25" s="78">
        <v>3.2</v>
      </c>
      <c r="B25" s="69" t="s">
        <v>220</v>
      </c>
      <c r="C25" s="70" t="s">
        <v>203</v>
      </c>
      <c r="D25" s="68">
        <v>15898.46</v>
      </c>
    </row>
    <row r="26" spans="1:4" ht="15">
      <c r="A26" s="78">
        <v>3.3</v>
      </c>
      <c r="B26" s="69" t="s">
        <v>179</v>
      </c>
      <c r="C26" s="70" t="s">
        <v>203</v>
      </c>
      <c r="D26" s="68">
        <v>26417.11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14108.98</v>
      </c>
    </row>
    <row r="31" spans="1:4" ht="15">
      <c r="A31" s="78"/>
      <c r="B31" s="79" t="s">
        <v>13</v>
      </c>
      <c r="C31" s="72" t="s">
        <v>203</v>
      </c>
      <c r="D31" s="80">
        <v>86617.64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29378.54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437792.62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41198.86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15028.48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56227.34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137057.53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631077.49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6310.7749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637388.2649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7373.89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644762.1549</v>
      </c>
    </row>
    <row r="46" spans="1:4" ht="15">
      <c r="A46" s="91"/>
      <c r="B46" s="92" t="s">
        <v>245</v>
      </c>
      <c r="C46" s="116"/>
      <c r="D46" s="93" t="s">
        <v>290</v>
      </c>
    </row>
    <row r="47" spans="1:4" ht="15">
      <c r="A47" s="91"/>
      <c r="B47" s="92" t="s">
        <v>246</v>
      </c>
      <c r="C47" s="98"/>
      <c r="D47" s="93" t="s">
        <v>328</v>
      </c>
    </row>
    <row r="48" spans="1:4" ht="15">
      <c r="A48" s="91"/>
      <c r="B48" s="92" t="s">
        <v>327</v>
      </c>
      <c r="C48" s="98"/>
      <c r="D48" s="93">
        <v>57562.51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</sheetData>
  <sheetProtection/>
  <mergeCells count="1">
    <mergeCell ref="A2:C2"/>
  </mergeCells>
  <hyperlinks>
    <hyperlink ref="A2:C2" location="ГЛАВНАЯ!A1" display="На главную"/>
    <hyperlink ref="B5:C5" location="ГЛАВНАЯ!A1" display="На главную"/>
  </hyperlinks>
  <printOptions/>
  <pageMargins left="0.7" right="0.7" top="0.75" bottom="0.75" header="0.3" footer="0.3"/>
  <pageSetup horizontalDpi="180" verticalDpi="180" orientation="portrait" paperSize="9" scale="90" r:id="rId1"/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57421875" style="0" customWidth="1"/>
    <col min="4" max="4" width="29.421875" style="16" customWidth="1"/>
    <col min="5" max="5" width="9.28125" style="16" bestFit="1" customWidth="1"/>
    <col min="6" max="6" width="9.8515625" style="16" bestFit="1" customWidth="1"/>
    <col min="7" max="14" width="9.140625" style="16" customWidth="1"/>
  </cols>
  <sheetData>
    <row r="1" ht="15">
      <c r="C1" s="10"/>
    </row>
    <row r="2" spans="1:3" ht="15">
      <c r="A2" s="140" t="s">
        <v>129</v>
      </c>
      <c r="B2" s="140"/>
      <c r="C2" s="140"/>
    </row>
    <row r="3" ht="15">
      <c r="C3" s="10"/>
    </row>
    <row r="4" spans="1:3" ht="15" hidden="1">
      <c r="A4" s="137" t="s">
        <v>168</v>
      </c>
      <c r="B4" s="137"/>
      <c r="C4" s="137"/>
    </row>
    <row r="5" spans="1:4" ht="15.75">
      <c r="A5" s="62" t="s">
        <v>193</v>
      </c>
      <c r="B5" s="62"/>
      <c r="C5" s="62"/>
      <c r="D5" s="62"/>
    </row>
    <row r="6" spans="1:4" ht="15">
      <c r="A6" s="96" t="s">
        <v>279</v>
      </c>
      <c r="B6" s="96"/>
      <c r="C6" s="96"/>
      <c r="D6" s="96"/>
    </row>
    <row r="7" spans="1:4" ht="15">
      <c r="A7" s="63" t="s">
        <v>324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67662.39</v>
      </c>
    </row>
    <row r="12" spans="1:4" ht="15">
      <c r="A12" s="68">
        <v>1.2</v>
      </c>
      <c r="B12" s="69" t="s">
        <v>204</v>
      </c>
      <c r="C12" s="70" t="s">
        <v>203</v>
      </c>
      <c r="D12" s="68">
        <v>32891.02</v>
      </c>
    </row>
    <row r="13" spans="1:4" ht="15">
      <c r="A13" s="68">
        <v>1.3</v>
      </c>
      <c r="B13" s="69" t="s">
        <v>205</v>
      </c>
      <c r="C13" s="70" t="s">
        <v>203</v>
      </c>
      <c r="D13" s="68" t="s">
        <v>214</v>
      </c>
    </row>
    <row r="14" spans="1:4" ht="15">
      <c r="A14" s="68">
        <v>1.4</v>
      </c>
      <c r="B14" s="69" t="s">
        <v>206</v>
      </c>
      <c r="C14" s="70" t="s">
        <v>203</v>
      </c>
      <c r="D14" s="68">
        <v>31249.18</v>
      </c>
    </row>
    <row r="15" spans="1:4" ht="15">
      <c r="A15" s="68">
        <v>1.5</v>
      </c>
      <c r="B15" s="69" t="s">
        <v>207</v>
      </c>
      <c r="C15" s="70" t="s">
        <v>203</v>
      </c>
      <c r="D15" s="68">
        <v>37817.22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3617.74</v>
      </c>
    </row>
    <row r="17" spans="1:4" ht="15">
      <c r="A17" s="68">
        <v>1.7</v>
      </c>
      <c r="B17" s="69" t="s">
        <v>209</v>
      </c>
      <c r="C17" s="70" t="s">
        <v>203</v>
      </c>
      <c r="D17" s="68">
        <v>93712.36</v>
      </c>
    </row>
    <row r="18" spans="1:4" ht="15.75" thickBot="1">
      <c r="A18" s="71" t="s">
        <v>13</v>
      </c>
      <c r="B18" s="71"/>
      <c r="C18" s="72" t="s">
        <v>203</v>
      </c>
      <c r="D18" s="73">
        <v>266949.91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107424.9</v>
      </c>
    </row>
    <row r="21" spans="1:4" ht="15">
      <c r="A21" s="68">
        <v>2.2</v>
      </c>
      <c r="B21" s="69" t="s">
        <v>213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204</v>
      </c>
      <c r="C22" s="70" t="s">
        <v>203</v>
      </c>
      <c r="D22" s="68">
        <v>21103.98</v>
      </c>
    </row>
    <row r="23" spans="1:4" ht="15.75" thickBot="1">
      <c r="A23" s="74"/>
      <c r="B23" s="75" t="s">
        <v>13</v>
      </c>
      <c r="C23" s="72" t="s">
        <v>203</v>
      </c>
      <c r="D23" s="76">
        <v>128528.87</v>
      </c>
    </row>
    <row r="24" spans="1:4" ht="15.75" thickBot="1">
      <c r="A24" s="64" t="s">
        <v>217</v>
      </c>
      <c r="B24" s="66" t="s">
        <v>218</v>
      </c>
      <c r="C24" s="67"/>
      <c r="D24" s="77"/>
    </row>
    <row r="25" spans="1:4" ht="15">
      <c r="A25" s="78">
        <v>3.1</v>
      </c>
      <c r="B25" s="69" t="s">
        <v>219</v>
      </c>
      <c r="C25" s="70" t="s">
        <v>203</v>
      </c>
      <c r="D25" s="68">
        <v>62385.11</v>
      </c>
    </row>
    <row r="26" spans="1:4" ht="15">
      <c r="A26" s="78">
        <v>3.2</v>
      </c>
      <c r="B26" s="69" t="s">
        <v>220</v>
      </c>
      <c r="C26" s="70" t="s">
        <v>203</v>
      </c>
      <c r="D26" s="68">
        <v>30878.37</v>
      </c>
    </row>
    <row r="27" spans="1:4" ht="15">
      <c r="A27" s="78">
        <v>3.3</v>
      </c>
      <c r="B27" s="69" t="s">
        <v>179</v>
      </c>
      <c r="C27" s="70" t="s">
        <v>203</v>
      </c>
      <c r="D27" s="68">
        <v>32050.73</v>
      </c>
    </row>
    <row r="28" spans="1:4" ht="15">
      <c r="A28" s="78">
        <v>3.4</v>
      </c>
      <c r="B28" s="69" t="s">
        <v>221</v>
      </c>
      <c r="C28" s="70" t="s">
        <v>203</v>
      </c>
      <c r="D28" s="68">
        <v>261932</v>
      </c>
    </row>
    <row r="29" spans="1:4" ht="15">
      <c r="A29" s="78"/>
      <c r="B29" s="69" t="s">
        <v>222</v>
      </c>
      <c r="C29" s="70" t="s">
        <v>203</v>
      </c>
      <c r="D29" s="68">
        <v>245912</v>
      </c>
    </row>
    <row r="30" spans="1:4" ht="15">
      <c r="A30" s="78"/>
      <c r="B30" s="69" t="s">
        <v>223</v>
      </c>
      <c r="C30" s="70" t="s">
        <v>203</v>
      </c>
      <c r="D30" s="68">
        <v>16020</v>
      </c>
    </row>
    <row r="31" spans="1:4" ht="15">
      <c r="A31" s="78">
        <v>3.5</v>
      </c>
      <c r="B31" s="69" t="s">
        <v>224</v>
      </c>
      <c r="C31" s="70" t="s">
        <v>203</v>
      </c>
      <c r="D31" s="68">
        <v>24144.98</v>
      </c>
    </row>
    <row r="32" spans="1:4" ht="15">
      <c r="A32" s="78"/>
      <c r="B32" s="79" t="s">
        <v>13</v>
      </c>
      <c r="C32" s="72" t="s">
        <v>203</v>
      </c>
      <c r="D32" s="80">
        <f>D25+D26+D27+D28+D31</f>
        <v>411391.18999999994</v>
      </c>
    </row>
    <row r="33" spans="1:4" ht="15.75" thickBot="1">
      <c r="A33" s="81"/>
      <c r="B33" s="82"/>
      <c r="C33" s="81"/>
      <c r="D33" s="81"/>
    </row>
    <row r="34" spans="1:4" ht="15.75" thickBot="1">
      <c r="A34" s="64"/>
      <c r="B34" s="66" t="s">
        <v>225</v>
      </c>
      <c r="C34" s="67" t="s">
        <v>203</v>
      </c>
      <c r="D34" s="77">
        <v>15570.78</v>
      </c>
    </row>
    <row r="35" spans="1:4" ht="15.75" thickBot="1">
      <c r="A35" s="64" t="s">
        <v>226</v>
      </c>
      <c r="B35" s="83" t="s">
        <v>227</v>
      </c>
      <c r="C35" s="84" t="s">
        <v>203</v>
      </c>
      <c r="D35" s="77">
        <f>D18+D23+D32+D34</f>
        <v>822440.75</v>
      </c>
    </row>
    <row r="36" spans="1:4" ht="15">
      <c r="A36" s="85" t="s">
        <v>228</v>
      </c>
      <c r="B36" s="86" t="s">
        <v>229</v>
      </c>
      <c r="C36" s="87" t="s">
        <v>203</v>
      </c>
      <c r="D36" s="80">
        <v>73698.64</v>
      </c>
    </row>
    <row r="37" spans="1:4" ht="15">
      <c r="A37" s="85" t="s">
        <v>230</v>
      </c>
      <c r="B37" s="86" t="s">
        <v>231</v>
      </c>
      <c r="C37" s="87" t="s">
        <v>203</v>
      </c>
      <c r="D37" s="80">
        <v>27789.39</v>
      </c>
    </row>
    <row r="38" spans="1:4" ht="15.75" thickBot="1">
      <c r="A38" s="85" t="s">
        <v>232</v>
      </c>
      <c r="B38" s="86" t="s">
        <v>233</v>
      </c>
      <c r="C38" s="87" t="s">
        <v>203</v>
      </c>
      <c r="D38" s="80" t="s">
        <v>214</v>
      </c>
    </row>
    <row r="39" spans="1:4" ht="15.75" thickBot="1">
      <c r="A39" s="64"/>
      <c r="B39" s="88" t="s">
        <v>13</v>
      </c>
      <c r="C39" s="89" t="s">
        <v>203</v>
      </c>
      <c r="D39" s="90">
        <f>D36+D37</f>
        <v>101488.03</v>
      </c>
    </row>
    <row r="40" spans="1:4" ht="15">
      <c r="A40" s="85" t="s">
        <v>234</v>
      </c>
      <c r="B40" s="86" t="s">
        <v>167</v>
      </c>
      <c r="C40" s="87" t="s">
        <v>203</v>
      </c>
      <c r="D40" s="80">
        <v>235195.4</v>
      </c>
    </row>
    <row r="41" spans="1:4" ht="15.75" thickBot="1">
      <c r="A41" s="85" t="s">
        <v>235</v>
      </c>
      <c r="B41" s="86" t="s">
        <v>236</v>
      </c>
      <c r="C41" s="87" t="s">
        <v>203</v>
      </c>
      <c r="D41" s="80" t="s">
        <v>214</v>
      </c>
    </row>
    <row r="42" spans="1:4" ht="15.75" thickBot="1">
      <c r="A42" s="64" t="s">
        <v>237</v>
      </c>
      <c r="B42" s="66" t="s">
        <v>238</v>
      </c>
      <c r="C42" s="89" t="s">
        <v>203</v>
      </c>
      <c r="D42" s="90">
        <v>1159124.18</v>
      </c>
    </row>
    <row r="43" spans="1:4" ht="15.75" thickBot="1">
      <c r="A43" s="85" t="s">
        <v>239</v>
      </c>
      <c r="B43" s="86" t="s">
        <v>289</v>
      </c>
      <c r="C43" s="87" t="s">
        <v>203</v>
      </c>
      <c r="D43" s="80">
        <v>69547.45</v>
      </c>
    </row>
    <row r="44" spans="1:4" ht="15.75" thickBot="1">
      <c r="A44" s="64" t="s">
        <v>240</v>
      </c>
      <c r="B44" s="66" t="s">
        <v>227</v>
      </c>
      <c r="C44" s="89" t="s">
        <v>203</v>
      </c>
      <c r="D44" s="90">
        <v>1228671.63</v>
      </c>
    </row>
    <row r="45" spans="1:4" ht="15.75" thickBot="1">
      <c r="A45" s="85" t="s">
        <v>241</v>
      </c>
      <c r="B45" s="86" t="s">
        <v>242</v>
      </c>
      <c r="C45" s="87" t="s">
        <v>203</v>
      </c>
      <c r="D45" s="80">
        <v>12653.84</v>
      </c>
    </row>
    <row r="46" spans="1:4" ht="15.75" thickBot="1">
      <c r="A46" s="64" t="s">
        <v>243</v>
      </c>
      <c r="B46" s="66" t="s">
        <v>244</v>
      </c>
      <c r="C46" s="89" t="s">
        <v>203</v>
      </c>
      <c r="D46" s="90">
        <v>1241325.47</v>
      </c>
    </row>
    <row r="47" spans="1:4" ht="15">
      <c r="A47" s="91"/>
      <c r="B47" s="92" t="s">
        <v>245</v>
      </c>
      <c r="C47" s="98"/>
      <c r="D47" s="93" t="s">
        <v>300</v>
      </c>
    </row>
    <row r="48" spans="1:4" ht="15">
      <c r="A48" s="91"/>
      <c r="B48" s="92" t="s">
        <v>246</v>
      </c>
      <c r="C48" s="98"/>
      <c r="D48" s="93" t="s">
        <v>344</v>
      </c>
    </row>
    <row r="49" spans="1:4" ht="15">
      <c r="A49" s="91"/>
      <c r="B49" s="92" t="s">
        <v>345</v>
      </c>
      <c r="C49" s="98"/>
      <c r="D49" s="93" t="s">
        <v>214</v>
      </c>
    </row>
    <row r="50" spans="1:4" ht="15">
      <c r="A50" s="91"/>
      <c r="B50" s="92" t="s">
        <v>287</v>
      </c>
      <c r="C50" s="98"/>
      <c r="D50" s="99">
        <f>38780.26</f>
        <v>38780.26</v>
      </c>
    </row>
    <row r="51" spans="1:4" ht="15">
      <c r="A51" s="91"/>
      <c r="B51" s="92" t="s">
        <v>288</v>
      </c>
      <c r="C51" s="98"/>
      <c r="D51" s="99"/>
    </row>
    <row r="52" spans="1:4" ht="15">
      <c r="A52" s="91"/>
      <c r="B52" s="94" t="s">
        <v>247</v>
      </c>
      <c r="C52" s="94"/>
      <c r="D52" s="95" t="s">
        <v>248</v>
      </c>
    </row>
    <row r="53" spans="1:4" ht="15">
      <c r="A53" s="91"/>
      <c r="B53" s="100"/>
      <c r="C53" s="91"/>
      <c r="D53" s="91"/>
    </row>
  </sheetData>
  <sheetProtection/>
  <mergeCells count="2">
    <mergeCell ref="A2:C2"/>
    <mergeCell ref="A4:C4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57421875" style="10" customWidth="1"/>
    <col min="4" max="4" width="29.7109375" style="16" customWidth="1"/>
    <col min="5" max="5" width="9.140625" style="16" customWidth="1"/>
    <col min="6" max="6" width="13.57421875" style="16" customWidth="1"/>
    <col min="7" max="21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282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18267.67</v>
      </c>
    </row>
    <row r="11" spans="1:4" ht="15">
      <c r="A11" s="68">
        <v>1.2</v>
      </c>
      <c r="B11" s="69" t="s">
        <v>204</v>
      </c>
      <c r="C11" s="70" t="s">
        <v>203</v>
      </c>
      <c r="D11" s="68">
        <v>1326.26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13489.8</v>
      </c>
    </row>
    <row r="14" spans="1:4" ht="15">
      <c r="A14" s="68">
        <v>1.5</v>
      </c>
      <c r="B14" s="69" t="s">
        <v>207</v>
      </c>
      <c r="C14" s="70" t="s">
        <v>203</v>
      </c>
      <c r="D14" s="68">
        <v>33084.16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1561.73</v>
      </c>
    </row>
    <row r="16" spans="1:4" ht="15">
      <c r="A16" s="68">
        <v>1.7</v>
      </c>
      <c r="B16" s="69" t="s">
        <v>209</v>
      </c>
      <c r="C16" s="70" t="s">
        <v>203</v>
      </c>
      <c r="D16" s="68">
        <v>40454.23</v>
      </c>
    </row>
    <row r="17" spans="1:4" ht="15.75" thickBot="1">
      <c r="A17" s="71" t="s">
        <v>13</v>
      </c>
      <c r="B17" s="71"/>
      <c r="C17" s="72" t="s">
        <v>203</v>
      </c>
      <c r="D17" s="73">
        <v>108183.85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40843.56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9110.28</v>
      </c>
    </row>
    <row r="22" spans="1:4" ht="15.75" thickBot="1">
      <c r="A22" s="74"/>
      <c r="B22" s="75" t="s">
        <v>13</v>
      </c>
      <c r="C22" s="72" t="s">
        <v>203</v>
      </c>
      <c r="D22" s="76">
        <v>49953.85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22644.83</v>
      </c>
    </row>
    <row r="25" spans="1:4" ht="15">
      <c r="A25" s="78">
        <v>3.2</v>
      </c>
      <c r="B25" s="69" t="s">
        <v>220</v>
      </c>
      <c r="C25" s="70" t="s">
        <v>203</v>
      </c>
      <c r="D25" s="68">
        <v>10829.39</v>
      </c>
    </row>
    <row r="26" spans="1:4" ht="15">
      <c r="A26" s="78">
        <v>3.3</v>
      </c>
      <c r="B26" s="69" t="s">
        <v>179</v>
      </c>
      <c r="C26" s="70" t="s">
        <v>203</v>
      </c>
      <c r="D26" s="68">
        <v>10529.11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10451.74</v>
      </c>
    </row>
    <row r="31" spans="1:4" ht="15">
      <c r="A31" s="78"/>
      <c r="B31" s="79" t="s">
        <v>13</v>
      </c>
      <c r="C31" s="72" t="s">
        <v>203</v>
      </c>
      <c r="D31" s="80">
        <v>54455.07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48110.6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260703.36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30519.55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11132.89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41652.45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101530.35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403886.16</v>
      </c>
    </row>
    <row r="42" spans="1:4" ht="15.75" thickBot="1">
      <c r="A42" s="85" t="s">
        <v>239</v>
      </c>
      <c r="B42" s="86" t="s">
        <v>289</v>
      </c>
      <c r="C42" s="87" t="s">
        <v>203</v>
      </c>
      <c r="D42" s="80">
        <v>24233.17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v>428119.33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5462.47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v>433581.8</v>
      </c>
    </row>
    <row r="46" spans="1:4" ht="15">
      <c r="A46" s="91"/>
      <c r="B46" s="92" t="s">
        <v>245</v>
      </c>
      <c r="C46" s="98"/>
      <c r="D46" s="93" t="s">
        <v>306</v>
      </c>
    </row>
    <row r="47" spans="1:4" ht="15">
      <c r="A47" s="91"/>
      <c r="B47" s="92" t="s">
        <v>246</v>
      </c>
      <c r="C47" s="98"/>
      <c r="D47" s="93" t="s">
        <v>366</v>
      </c>
    </row>
    <row r="48" spans="1:4" ht="15">
      <c r="A48" s="91"/>
      <c r="B48" s="92" t="s">
        <v>327</v>
      </c>
      <c r="C48" s="98"/>
      <c r="D48" s="93" t="s">
        <v>367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  <row r="53" spans="1:4" ht="15">
      <c r="A53" s="91"/>
      <c r="B53" s="100"/>
      <c r="C53" s="91"/>
      <c r="D53" s="91"/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140625" style="10" customWidth="1"/>
    <col min="4" max="4" width="30.140625" style="16" customWidth="1"/>
    <col min="6" max="6" width="12.00390625" style="0" customWidth="1"/>
  </cols>
  <sheetData>
    <row r="2" spans="1:3" ht="15">
      <c r="A2" s="140" t="s">
        <v>129</v>
      </c>
      <c r="B2" s="140"/>
      <c r="C2" s="140"/>
    </row>
    <row r="4" spans="1:12" ht="15.75">
      <c r="A4" s="62" t="s">
        <v>193</v>
      </c>
      <c r="B4" s="62"/>
      <c r="C4" s="62"/>
      <c r="D4" s="62"/>
      <c r="E4" s="16"/>
      <c r="F4" s="16"/>
      <c r="G4" s="16"/>
      <c r="H4" s="16"/>
      <c r="I4" s="16"/>
      <c r="J4" s="16"/>
      <c r="K4" s="16"/>
      <c r="L4" s="16"/>
    </row>
    <row r="5" spans="1:12" ht="15">
      <c r="A5" s="96" t="s">
        <v>283</v>
      </c>
      <c r="B5" s="96"/>
      <c r="C5" s="96"/>
      <c r="D5" s="96"/>
      <c r="E5" s="16"/>
      <c r="F5" s="16"/>
      <c r="G5" s="16"/>
      <c r="H5" s="16"/>
      <c r="I5" s="16"/>
      <c r="J5" s="16"/>
      <c r="K5" s="16"/>
      <c r="L5" s="16"/>
    </row>
    <row r="6" spans="1:12" ht="15">
      <c r="A6" s="63" t="s">
        <v>324</v>
      </c>
      <c r="B6" s="63"/>
      <c r="C6" s="63"/>
      <c r="D6" s="63"/>
      <c r="E6" s="16"/>
      <c r="F6" s="16"/>
      <c r="G6" s="16"/>
      <c r="H6" s="16"/>
      <c r="I6" s="16"/>
      <c r="J6" s="16"/>
      <c r="K6" s="16"/>
      <c r="L6" s="16"/>
    </row>
    <row r="7" spans="1:12" ht="15.75" thickBot="1">
      <c r="A7" s="97" t="s">
        <v>195</v>
      </c>
      <c r="B7" s="97"/>
      <c r="C7" s="97"/>
      <c r="D7" s="97"/>
      <c r="E7" s="16"/>
      <c r="F7" s="16"/>
      <c r="G7" s="16"/>
      <c r="H7" s="16"/>
      <c r="I7" s="16"/>
      <c r="J7" s="16"/>
      <c r="K7" s="16"/>
      <c r="L7" s="16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6"/>
      <c r="J8" s="16"/>
      <c r="K8" s="16"/>
      <c r="L8" s="16"/>
    </row>
    <row r="9" spans="1:12" ht="15.75" thickBot="1">
      <c r="A9" s="64" t="s">
        <v>200</v>
      </c>
      <c r="B9" s="66" t="s">
        <v>201</v>
      </c>
      <c r="C9" s="67"/>
      <c r="D9" s="64"/>
      <c r="E9" s="16"/>
      <c r="F9" s="16"/>
      <c r="G9" s="16"/>
      <c r="H9" s="16"/>
      <c r="I9" s="16"/>
      <c r="J9" s="16"/>
      <c r="K9" s="16"/>
      <c r="L9" s="16"/>
    </row>
    <row r="10" spans="1:12" ht="15">
      <c r="A10" s="68">
        <v>1.1</v>
      </c>
      <c r="B10" s="69" t="s">
        <v>202</v>
      </c>
      <c r="C10" s="70" t="s">
        <v>203</v>
      </c>
      <c r="D10" s="68">
        <v>22506.53</v>
      </c>
      <c r="E10" s="16"/>
      <c r="F10" s="16"/>
      <c r="G10" s="16"/>
      <c r="H10" s="16"/>
      <c r="I10" s="16"/>
      <c r="J10" s="16"/>
      <c r="K10" s="16"/>
      <c r="L10" s="16"/>
    </row>
    <row r="11" spans="1:12" ht="15">
      <c r="A11" s="68">
        <v>1.2</v>
      </c>
      <c r="B11" s="69" t="s">
        <v>204</v>
      </c>
      <c r="C11" s="70" t="s">
        <v>203</v>
      </c>
      <c r="D11" s="68">
        <v>2278.08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68">
        <v>1.3</v>
      </c>
      <c r="B12" s="69" t="s">
        <v>205</v>
      </c>
      <c r="C12" s="70" t="s">
        <v>203</v>
      </c>
      <c r="D12" s="68" t="s">
        <v>214</v>
      </c>
      <c r="E12" s="16"/>
      <c r="F12" s="16"/>
      <c r="G12" s="16"/>
      <c r="H12" s="16"/>
      <c r="I12" s="16"/>
      <c r="J12" s="16"/>
      <c r="K12" s="16"/>
      <c r="L12" s="16"/>
    </row>
    <row r="13" spans="1:12" ht="15">
      <c r="A13" s="68">
        <v>1.4</v>
      </c>
      <c r="B13" s="69" t="s">
        <v>206</v>
      </c>
      <c r="C13" s="70" t="s">
        <v>203</v>
      </c>
      <c r="D13" s="68">
        <v>15317.24</v>
      </c>
      <c r="E13" s="16"/>
      <c r="F13" s="16"/>
      <c r="G13" s="16"/>
      <c r="H13" s="16"/>
      <c r="I13" s="16"/>
      <c r="J13" s="16"/>
      <c r="K13" s="16"/>
      <c r="L13" s="16"/>
    </row>
    <row r="14" spans="1:12" ht="15">
      <c r="A14" s="68">
        <v>1.5</v>
      </c>
      <c r="B14" s="69" t="s">
        <v>207</v>
      </c>
      <c r="C14" s="70" t="s">
        <v>203</v>
      </c>
      <c r="D14" s="68">
        <v>31791.94</v>
      </c>
      <c r="E14" s="16"/>
      <c r="F14" s="16"/>
      <c r="G14" s="16"/>
      <c r="H14" s="16"/>
      <c r="I14" s="16"/>
      <c r="J14" s="16"/>
      <c r="K14" s="16"/>
      <c r="L14" s="16"/>
    </row>
    <row r="15" spans="1:12" ht="26.25">
      <c r="A15" s="68">
        <v>1.6</v>
      </c>
      <c r="B15" s="69" t="s">
        <v>208</v>
      </c>
      <c r="C15" s="70" t="s">
        <v>203</v>
      </c>
      <c r="D15" s="68">
        <v>1541.75</v>
      </c>
      <c r="E15" s="16"/>
      <c r="F15" s="16"/>
      <c r="G15" s="16"/>
      <c r="H15" s="16"/>
      <c r="I15" s="16"/>
      <c r="J15" s="16"/>
      <c r="K15" s="16"/>
      <c r="L15" s="16"/>
    </row>
    <row r="16" spans="1:12" ht="15">
      <c r="A16" s="68">
        <v>1.7</v>
      </c>
      <c r="B16" s="69" t="s">
        <v>209</v>
      </c>
      <c r="C16" s="70" t="s">
        <v>203</v>
      </c>
      <c r="D16" s="68">
        <v>45969.74</v>
      </c>
      <c r="E16" s="16"/>
      <c r="F16" s="16"/>
      <c r="G16" s="16"/>
      <c r="H16" s="16"/>
      <c r="I16" s="16"/>
      <c r="J16" s="16"/>
      <c r="K16" s="16"/>
      <c r="L16" s="16"/>
    </row>
    <row r="17" spans="1:12" ht="15.75" thickBot="1">
      <c r="A17" s="71" t="s">
        <v>13</v>
      </c>
      <c r="B17" s="71"/>
      <c r="C17" s="72" t="s">
        <v>203</v>
      </c>
      <c r="D17" s="73">
        <f>D10+D11+D13+D14+D15+D16</f>
        <v>119405.28</v>
      </c>
      <c r="E17" s="16"/>
      <c r="F17" s="16"/>
      <c r="G17" s="16"/>
      <c r="H17" s="16"/>
      <c r="I17" s="16"/>
      <c r="J17" s="16"/>
      <c r="K17" s="16"/>
      <c r="L17" s="16"/>
    </row>
    <row r="18" spans="1:12" ht="15.75" thickBot="1">
      <c r="A18" s="64" t="s">
        <v>210</v>
      </c>
      <c r="B18" s="66" t="s">
        <v>211</v>
      </c>
      <c r="C18" s="67"/>
      <c r="D18" s="64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68">
        <v>2.1</v>
      </c>
      <c r="B19" s="69" t="s">
        <v>212</v>
      </c>
      <c r="C19" s="70" t="s">
        <v>203</v>
      </c>
      <c r="D19" s="68">
        <v>38708</v>
      </c>
      <c r="E19" s="16"/>
      <c r="F19" s="16"/>
      <c r="G19" s="16"/>
      <c r="H19" s="16"/>
      <c r="I19" s="16"/>
      <c r="J19" s="16"/>
      <c r="K19" s="16"/>
      <c r="L19" s="16"/>
    </row>
    <row r="20" spans="1:12" ht="15">
      <c r="A20" s="68">
        <v>2.2</v>
      </c>
      <c r="B20" s="69" t="s">
        <v>213</v>
      </c>
      <c r="C20" s="70" t="s">
        <v>203</v>
      </c>
      <c r="D20" s="68" t="s">
        <v>214</v>
      </c>
      <c r="E20" s="16"/>
      <c r="F20" s="16"/>
      <c r="G20" s="16"/>
      <c r="H20" s="16"/>
      <c r="I20" s="16"/>
      <c r="J20" s="16"/>
      <c r="K20" s="16"/>
      <c r="L20" s="16"/>
    </row>
    <row r="21" spans="1:12" ht="15">
      <c r="A21" s="68">
        <v>2.5</v>
      </c>
      <c r="B21" s="69" t="s">
        <v>204</v>
      </c>
      <c r="C21" s="70" t="s">
        <v>203</v>
      </c>
      <c r="D21" s="68">
        <v>8993.74</v>
      </c>
      <c r="E21" s="16"/>
      <c r="F21" s="16"/>
      <c r="G21" s="16"/>
      <c r="H21" s="16"/>
      <c r="I21" s="16"/>
      <c r="J21" s="16"/>
      <c r="K21" s="16"/>
      <c r="L21" s="16"/>
    </row>
    <row r="22" spans="1:12" ht="15.75" thickBot="1">
      <c r="A22" s="74"/>
      <c r="B22" s="75" t="s">
        <v>13</v>
      </c>
      <c r="C22" s="72" t="s">
        <v>203</v>
      </c>
      <c r="D22" s="76">
        <v>47701.74</v>
      </c>
      <c r="E22" s="16"/>
      <c r="F22" s="16"/>
      <c r="G22" s="16"/>
      <c r="H22" s="16"/>
      <c r="I22" s="16"/>
      <c r="J22" s="16"/>
      <c r="K22" s="16"/>
      <c r="L22" s="16"/>
    </row>
    <row r="23" spans="1:12" ht="15.75" thickBot="1">
      <c r="A23" s="64" t="s">
        <v>217</v>
      </c>
      <c r="B23" s="66" t="s">
        <v>218</v>
      </c>
      <c r="C23" s="67"/>
      <c r="D23" s="77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78">
        <v>3.1</v>
      </c>
      <c r="B24" s="69" t="s">
        <v>219</v>
      </c>
      <c r="C24" s="70" t="s">
        <v>203</v>
      </c>
      <c r="D24" s="68">
        <v>25644.83</v>
      </c>
      <c r="E24" s="16"/>
      <c r="F24" s="16"/>
      <c r="G24" s="16"/>
      <c r="H24" s="16"/>
      <c r="I24" s="16"/>
      <c r="J24" s="16"/>
      <c r="K24" s="16"/>
      <c r="L24" s="16"/>
    </row>
    <row r="25" spans="1:12" ht="15">
      <c r="A25" s="78">
        <v>3.2</v>
      </c>
      <c r="B25" s="69" t="s">
        <v>220</v>
      </c>
      <c r="C25" s="70" t="s">
        <v>203</v>
      </c>
      <c r="D25" s="68">
        <v>13598.97</v>
      </c>
      <c r="E25" s="16"/>
      <c r="F25" s="16"/>
      <c r="G25" s="16"/>
      <c r="H25" s="16"/>
      <c r="I25" s="16"/>
      <c r="J25" s="16"/>
      <c r="K25" s="16"/>
      <c r="L25" s="16"/>
    </row>
    <row r="26" spans="1:12" ht="15">
      <c r="A26" s="78">
        <v>3.3</v>
      </c>
      <c r="B26" s="69" t="s">
        <v>179</v>
      </c>
      <c r="C26" s="70" t="s">
        <v>203</v>
      </c>
      <c r="D26" s="68">
        <v>11359.92</v>
      </c>
      <c r="E26" s="16"/>
      <c r="F26" s="16"/>
      <c r="G26" s="16"/>
      <c r="H26" s="16"/>
      <c r="I26" s="16"/>
      <c r="J26" s="16"/>
      <c r="K26" s="16"/>
      <c r="L26" s="16"/>
    </row>
    <row r="27" spans="1:12" ht="15">
      <c r="A27" s="78">
        <v>3.4</v>
      </c>
      <c r="B27" s="69" t="s">
        <v>221</v>
      </c>
      <c r="C27" s="70" t="s">
        <v>203</v>
      </c>
      <c r="D27" s="68" t="s">
        <v>214</v>
      </c>
      <c r="E27" s="16"/>
      <c r="F27" s="16"/>
      <c r="G27" s="16"/>
      <c r="H27" s="16"/>
      <c r="I27" s="16"/>
      <c r="J27" s="16"/>
      <c r="K27" s="16"/>
      <c r="L27" s="16"/>
    </row>
    <row r="28" spans="1:12" ht="15">
      <c r="A28" s="78"/>
      <c r="B28" s="69" t="s">
        <v>222</v>
      </c>
      <c r="C28" s="70" t="s">
        <v>203</v>
      </c>
      <c r="D28" s="68" t="s">
        <v>214</v>
      </c>
      <c r="E28" s="16"/>
      <c r="F28" s="16"/>
      <c r="G28" s="16"/>
      <c r="H28" s="16"/>
      <c r="I28" s="16"/>
      <c r="J28" s="16"/>
      <c r="K28" s="16"/>
      <c r="L28" s="16"/>
    </row>
    <row r="29" spans="1:12" ht="15">
      <c r="A29" s="78"/>
      <c r="B29" s="69" t="s">
        <v>223</v>
      </c>
      <c r="C29" s="70" t="s">
        <v>203</v>
      </c>
      <c r="D29" s="68" t="s">
        <v>214</v>
      </c>
      <c r="E29" s="16"/>
      <c r="F29" s="16"/>
      <c r="G29" s="16"/>
      <c r="H29" s="16"/>
      <c r="I29" s="16"/>
      <c r="J29" s="16"/>
      <c r="K29" s="16"/>
      <c r="L29" s="16"/>
    </row>
    <row r="30" spans="1:12" ht="15">
      <c r="A30" s="78">
        <v>3.5</v>
      </c>
      <c r="B30" s="69" t="s">
        <v>224</v>
      </c>
      <c r="C30" s="70" t="s">
        <v>203</v>
      </c>
      <c r="D30" s="68">
        <v>12318.04</v>
      </c>
      <c r="E30" s="16"/>
      <c r="F30" s="16"/>
      <c r="G30" s="16"/>
      <c r="H30" s="16"/>
      <c r="I30" s="16"/>
      <c r="J30" s="16"/>
      <c r="K30" s="16"/>
      <c r="L30" s="16"/>
    </row>
    <row r="31" spans="1:12" ht="15">
      <c r="A31" s="78"/>
      <c r="B31" s="79" t="s">
        <v>13</v>
      </c>
      <c r="C31" s="72" t="s">
        <v>203</v>
      </c>
      <c r="D31" s="80">
        <f>D24+D25+D26+D30</f>
        <v>62921.76</v>
      </c>
      <c r="E31" s="16"/>
      <c r="F31" s="16"/>
      <c r="G31" s="16"/>
      <c r="H31" s="16"/>
      <c r="I31" s="16"/>
      <c r="J31" s="16"/>
      <c r="K31" s="16"/>
      <c r="L31" s="16"/>
    </row>
    <row r="32" spans="1:12" ht="15.75" thickBot="1">
      <c r="A32" s="81"/>
      <c r="B32" s="82"/>
      <c r="C32" s="81"/>
      <c r="D32" s="81"/>
      <c r="E32" s="16"/>
      <c r="F32" s="16"/>
      <c r="G32" s="16"/>
      <c r="H32" s="16"/>
      <c r="I32" s="16"/>
      <c r="J32" s="16"/>
      <c r="K32" s="16"/>
      <c r="L32" s="16"/>
    </row>
    <row r="33" spans="1:12" ht="15.75" thickBot="1">
      <c r="A33" s="64"/>
      <c r="B33" s="66" t="s">
        <v>225</v>
      </c>
      <c r="C33" s="67" t="s">
        <v>203</v>
      </c>
      <c r="D33" s="77">
        <v>16207.36</v>
      </c>
      <c r="E33" s="16"/>
      <c r="F33" s="16"/>
      <c r="G33" s="16"/>
      <c r="H33" s="16"/>
      <c r="I33" s="16"/>
      <c r="J33" s="16"/>
      <c r="K33" s="16"/>
      <c r="L33" s="16"/>
    </row>
    <row r="34" spans="1:12" ht="15.75" thickBot="1">
      <c r="A34" s="64" t="s">
        <v>226</v>
      </c>
      <c r="B34" s="83" t="s">
        <v>227</v>
      </c>
      <c r="C34" s="84" t="s">
        <v>203</v>
      </c>
      <c r="D34" s="77">
        <f>D17+D22+D31+D33</f>
        <v>246236.14</v>
      </c>
      <c r="E34" s="16"/>
      <c r="F34" s="16"/>
      <c r="G34" s="16"/>
      <c r="H34" s="16"/>
      <c r="I34" s="16"/>
      <c r="J34" s="16"/>
      <c r="K34" s="16"/>
      <c r="L34" s="16"/>
    </row>
    <row r="35" spans="1:12" ht="15">
      <c r="A35" s="85" t="s">
        <v>228</v>
      </c>
      <c r="B35" s="86" t="s">
        <v>229</v>
      </c>
      <c r="C35" s="87" t="s">
        <v>203</v>
      </c>
      <c r="D35" s="80">
        <v>33129.14</v>
      </c>
      <c r="E35" s="16"/>
      <c r="F35" s="16"/>
      <c r="G35" s="16"/>
      <c r="H35" s="16"/>
      <c r="I35" s="16"/>
      <c r="J35" s="16"/>
      <c r="K35" s="16"/>
      <c r="L35" s="16"/>
    </row>
    <row r="36" spans="1:12" ht="15">
      <c r="A36" s="85" t="s">
        <v>230</v>
      </c>
      <c r="B36" s="86" t="s">
        <v>231</v>
      </c>
      <c r="C36" s="87" t="s">
        <v>203</v>
      </c>
      <c r="D36" s="80">
        <v>12990.48</v>
      </c>
      <c r="E36" s="16"/>
      <c r="F36" s="16"/>
      <c r="G36" s="16"/>
      <c r="H36" s="16"/>
      <c r="I36" s="16"/>
      <c r="J36" s="16"/>
      <c r="K36" s="16"/>
      <c r="L36" s="16"/>
    </row>
    <row r="37" spans="1:12" ht="15.75" thickBot="1">
      <c r="A37" s="85" t="s">
        <v>232</v>
      </c>
      <c r="B37" s="86" t="s">
        <v>233</v>
      </c>
      <c r="C37" s="87" t="s">
        <v>203</v>
      </c>
      <c r="D37" s="80" t="s">
        <v>214</v>
      </c>
      <c r="E37" s="16"/>
      <c r="F37" s="16"/>
      <c r="G37" s="16"/>
      <c r="H37" s="16"/>
      <c r="I37" s="16"/>
      <c r="J37" s="16"/>
      <c r="K37" s="16"/>
      <c r="L37" s="16"/>
    </row>
    <row r="38" spans="1:12" ht="15.75" thickBot="1">
      <c r="A38" s="64"/>
      <c r="B38" s="88" t="s">
        <v>13</v>
      </c>
      <c r="C38" s="89" t="s">
        <v>203</v>
      </c>
      <c r="D38" s="90">
        <f>D35+D36</f>
        <v>46119.619999999995</v>
      </c>
      <c r="E38" s="16"/>
      <c r="F38" s="16"/>
      <c r="G38" s="16"/>
      <c r="H38" s="16"/>
      <c r="I38" s="16"/>
      <c r="J38" s="16"/>
      <c r="K38" s="16"/>
      <c r="L38" s="16"/>
    </row>
    <row r="39" spans="1:12" ht="15">
      <c r="A39" s="85" t="s">
        <v>234</v>
      </c>
      <c r="B39" s="86" t="s">
        <v>167</v>
      </c>
      <c r="C39" s="87" t="s">
        <v>203</v>
      </c>
      <c r="D39" s="80">
        <v>105231.57</v>
      </c>
      <c r="E39" s="16"/>
      <c r="F39" s="16"/>
      <c r="G39" s="16"/>
      <c r="H39" s="16"/>
      <c r="I39" s="16"/>
      <c r="J39" s="16"/>
      <c r="K39" s="16"/>
      <c r="L39" s="16"/>
    </row>
    <row r="40" spans="1:12" ht="15.75" thickBot="1">
      <c r="A40" s="85" t="s">
        <v>235</v>
      </c>
      <c r="B40" s="86" t="s">
        <v>236</v>
      </c>
      <c r="C40" s="87" t="s">
        <v>203</v>
      </c>
      <c r="D40" s="80" t="s">
        <v>214</v>
      </c>
      <c r="E40" s="16"/>
      <c r="F40" s="16"/>
      <c r="G40" s="16"/>
      <c r="H40" s="16"/>
      <c r="I40" s="16"/>
      <c r="J40" s="16"/>
      <c r="K40" s="16"/>
      <c r="L40" s="16"/>
    </row>
    <row r="41" spans="1:12" ht="15.75" thickBot="1">
      <c r="A41" s="64" t="s">
        <v>237</v>
      </c>
      <c r="B41" s="66" t="s">
        <v>238</v>
      </c>
      <c r="C41" s="89" t="s">
        <v>203</v>
      </c>
      <c r="D41" s="90">
        <f>D34+D38+D39</f>
        <v>397587.33</v>
      </c>
      <c r="E41" s="16"/>
      <c r="F41" s="16"/>
      <c r="G41" s="16"/>
      <c r="H41" s="16"/>
      <c r="I41" s="16"/>
      <c r="J41" s="16"/>
      <c r="K41" s="16"/>
      <c r="L41" s="16"/>
    </row>
    <row r="42" spans="1:12" ht="15.75" thickBot="1">
      <c r="A42" s="85" t="s">
        <v>239</v>
      </c>
      <c r="B42" s="86" t="s">
        <v>289</v>
      </c>
      <c r="C42" s="87" t="s">
        <v>203</v>
      </c>
      <c r="D42" s="80">
        <f>D41*6%</f>
        <v>23855.2398</v>
      </c>
      <c r="E42" s="16"/>
      <c r="F42" s="16"/>
      <c r="G42" s="16"/>
      <c r="H42" s="16"/>
      <c r="I42" s="16"/>
      <c r="J42" s="16"/>
      <c r="K42" s="16"/>
      <c r="L42" s="16"/>
    </row>
    <row r="43" spans="1:12" ht="15.75" thickBot="1">
      <c r="A43" s="64" t="s">
        <v>240</v>
      </c>
      <c r="B43" s="66" t="s">
        <v>227</v>
      </c>
      <c r="C43" s="89" t="s">
        <v>203</v>
      </c>
      <c r="D43" s="90">
        <f>D41+D42</f>
        <v>421442.5698</v>
      </c>
      <c r="E43" s="16"/>
      <c r="F43" s="16"/>
      <c r="G43" s="16"/>
      <c r="H43" s="16"/>
      <c r="I43" s="16"/>
      <c r="J43" s="16"/>
      <c r="K43" s="16"/>
      <c r="L43" s="16"/>
    </row>
    <row r="44" spans="1:12" ht="15.75" thickBot="1">
      <c r="A44" s="85" t="s">
        <v>241</v>
      </c>
      <c r="B44" s="86" t="s">
        <v>242</v>
      </c>
      <c r="C44" s="87" t="s">
        <v>203</v>
      </c>
      <c r="D44" s="80">
        <v>5392.6</v>
      </c>
      <c r="E44" s="16"/>
      <c r="F44" s="16"/>
      <c r="G44" s="16"/>
      <c r="H44" s="16"/>
      <c r="I44" s="16"/>
      <c r="J44" s="16"/>
      <c r="K44" s="16"/>
      <c r="L44" s="16"/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426835.1698</v>
      </c>
    </row>
    <row r="46" spans="1:4" ht="15">
      <c r="A46" s="91"/>
      <c r="B46" s="92" t="s">
        <v>245</v>
      </c>
      <c r="C46" s="98"/>
      <c r="D46" s="93" t="s">
        <v>307</v>
      </c>
    </row>
    <row r="47" spans="1:4" ht="15">
      <c r="A47" s="91"/>
      <c r="B47" s="92" t="s">
        <v>246</v>
      </c>
      <c r="C47" s="98"/>
      <c r="D47" s="93" t="s">
        <v>368</v>
      </c>
    </row>
    <row r="48" spans="1:4" ht="15">
      <c r="A48" s="91"/>
      <c r="B48" s="92" t="s">
        <v>369</v>
      </c>
      <c r="C48" s="98"/>
      <c r="D48" s="93">
        <v>40612.93</v>
      </c>
    </row>
    <row r="49" spans="1:4" ht="15">
      <c r="A49" s="91"/>
      <c r="B49" s="92" t="s">
        <v>288</v>
      </c>
      <c r="C49" s="98"/>
      <c r="D49" s="93"/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8">
      <selection activeCell="E92" sqref="E92"/>
    </sheetView>
  </sheetViews>
  <sheetFormatPr defaultColWidth="9.140625" defaultRowHeight="15"/>
  <cols>
    <col min="1" max="1" width="7.140625" style="0" customWidth="1"/>
    <col min="2" max="2" width="54.57421875" style="0" customWidth="1"/>
    <col min="3" max="3" width="23.00390625" style="10" customWidth="1"/>
    <col min="4" max="4" width="15.7109375" style="16" customWidth="1"/>
    <col min="5" max="5" width="9.57421875" style="16" bestFit="1" customWidth="1"/>
    <col min="6" max="6" width="16.57421875" style="16" customWidth="1"/>
    <col min="7" max="7" width="9.140625" style="16" customWidth="1"/>
    <col min="8" max="8" width="17.00390625" style="16" customWidth="1"/>
    <col min="9" max="9" width="9.140625" style="16" customWidth="1"/>
  </cols>
  <sheetData>
    <row r="1" spans="1:3" ht="16.5" hidden="1" thickTop="1">
      <c r="A1" s="26"/>
      <c r="B1" s="26"/>
      <c r="C1" s="27"/>
    </row>
    <row r="2" spans="1:3" ht="15.75" hidden="1">
      <c r="A2" s="25"/>
      <c r="B2" s="25"/>
      <c r="C2" s="28"/>
    </row>
    <row r="3" spans="1:3" ht="15.75" hidden="1">
      <c r="A3" s="25"/>
      <c r="B3" s="25"/>
      <c r="C3" s="28"/>
    </row>
    <row r="4" spans="1:3" ht="15.75" hidden="1">
      <c r="A4" s="25"/>
      <c r="B4" s="25"/>
      <c r="C4" s="28"/>
    </row>
    <row r="5" spans="1:3" ht="15.75" hidden="1">
      <c r="A5" s="25"/>
      <c r="B5" s="25"/>
      <c r="C5" s="28"/>
    </row>
    <row r="6" spans="1:3" ht="15.75" hidden="1">
      <c r="A6" s="25"/>
      <c r="B6" s="25"/>
      <c r="C6" s="28"/>
    </row>
    <row r="7" spans="1:3" ht="15.75" hidden="1">
      <c r="A7" s="25"/>
      <c r="B7" s="25"/>
      <c r="C7" s="28"/>
    </row>
    <row r="8" spans="1:3" ht="15.75" hidden="1">
      <c r="A8" s="25"/>
      <c r="B8" s="25"/>
      <c r="C8" s="28"/>
    </row>
    <row r="9" spans="1:3" ht="15.75" hidden="1">
      <c r="A9" s="25"/>
      <c r="B9" s="25"/>
      <c r="C9" s="28"/>
    </row>
    <row r="10" spans="1:3" ht="15.75" hidden="1">
      <c r="A10" s="25"/>
      <c r="B10" s="25"/>
      <c r="C10" s="28"/>
    </row>
    <row r="11" spans="1:3" ht="15.75" hidden="1">
      <c r="A11" s="25"/>
      <c r="B11" s="25"/>
      <c r="C11" s="28"/>
    </row>
    <row r="12" spans="1:3" ht="32.25" customHeight="1">
      <c r="A12" s="145" t="s">
        <v>189</v>
      </c>
      <c r="B12" s="145"/>
      <c r="C12" s="145"/>
    </row>
    <row r="13" spans="1:3" ht="15.75">
      <c r="A13" s="146"/>
      <c r="B13" s="146"/>
      <c r="C13" s="146"/>
    </row>
    <row r="14" spans="1:3" ht="15.75">
      <c r="A14" s="57"/>
      <c r="B14" s="57"/>
      <c r="C14" s="58" t="s">
        <v>190</v>
      </c>
    </row>
    <row r="15" spans="1:3" ht="15.75">
      <c r="A15" s="57"/>
      <c r="B15" s="57" t="s">
        <v>191</v>
      </c>
      <c r="C15" s="58"/>
    </row>
    <row r="16" spans="1:3" ht="15.75">
      <c r="A16" s="25"/>
      <c r="B16" s="25"/>
      <c r="C16" s="28"/>
    </row>
    <row r="17" spans="1:3" ht="15.75">
      <c r="A17" s="147" t="s">
        <v>0</v>
      </c>
      <c r="B17" s="147"/>
      <c r="C17" s="148"/>
    </row>
    <row r="18" spans="1:3" ht="15.75">
      <c r="A18" s="30">
        <v>1</v>
      </c>
      <c r="B18" s="30" t="s">
        <v>1</v>
      </c>
      <c r="C18" s="31"/>
    </row>
    <row r="19" spans="1:3" ht="15.75">
      <c r="A19" s="30">
        <v>2</v>
      </c>
      <c r="B19" s="30" t="s">
        <v>2</v>
      </c>
      <c r="C19" s="31">
        <f>'[3]Лист1'!$AB$43</f>
        <v>16115919.439999994</v>
      </c>
    </row>
    <row r="20" spans="1:3" ht="15">
      <c r="A20" s="32">
        <v>3</v>
      </c>
      <c r="B20" s="32" t="s">
        <v>3</v>
      </c>
      <c r="C20" s="33">
        <f>'[3]Лист1'!$AC$43</f>
        <v>15762325.129999999</v>
      </c>
    </row>
    <row r="21" spans="1:3" ht="15">
      <c r="A21" s="34">
        <v>4</v>
      </c>
      <c r="B21" s="34" t="s">
        <v>4</v>
      </c>
      <c r="C21" s="35">
        <v>468286.2</v>
      </c>
    </row>
    <row r="22" spans="1:3" ht="15">
      <c r="A22" s="32">
        <v>5</v>
      </c>
      <c r="B22" s="32" t="s">
        <v>5</v>
      </c>
      <c r="C22" s="33">
        <v>468286.2</v>
      </c>
    </row>
    <row r="23" spans="1:3" ht="15">
      <c r="A23" s="32">
        <v>6</v>
      </c>
      <c r="B23" s="32" t="s">
        <v>6</v>
      </c>
      <c r="C23" s="33">
        <v>15908</v>
      </c>
    </row>
    <row r="24" spans="1:3" ht="15">
      <c r="A24" s="149" t="s">
        <v>13</v>
      </c>
      <c r="B24" s="150"/>
      <c r="C24" s="33">
        <f>SUM(C20,C22,C23)</f>
        <v>16246519.329999998</v>
      </c>
    </row>
    <row r="25" spans="1:3" ht="15">
      <c r="A25" s="32">
        <v>7</v>
      </c>
      <c r="B25" s="36" t="s">
        <v>174</v>
      </c>
      <c r="C25" s="37">
        <v>1060433.6</v>
      </c>
    </row>
    <row r="26" spans="1:3" ht="15">
      <c r="A26" s="32">
        <v>8</v>
      </c>
      <c r="B26" s="36" t="s">
        <v>175</v>
      </c>
      <c r="C26" s="37">
        <v>266474.47</v>
      </c>
    </row>
    <row r="27" spans="1:3" ht="15">
      <c r="A27" s="32">
        <v>9</v>
      </c>
      <c r="B27" s="36" t="s">
        <v>176</v>
      </c>
      <c r="C27" s="37">
        <v>519338.08</v>
      </c>
    </row>
    <row r="28" spans="1:3" ht="15">
      <c r="A28" s="32"/>
      <c r="B28" s="36" t="s">
        <v>13</v>
      </c>
      <c r="C28" s="33">
        <f>SUM(C25:C27)</f>
        <v>1846246.1500000001</v>
      </c>
    </row>
    <row r="29" spans="1:3" ht="15">
      <c r="A29" s="38"/>
      <c r="B29" s="39" t="s">
        <v>177</v>
      </c>
      <c r="C29" s="56">
        <f>SUM(C24+C28)</f>
        <v>18092765.479999997</v>
      </c>
    </row>
    <row r="30" spans="1:3" ht="15">
      <c r="A30" s="141" t="s">
        <v>173</v>
      </c>
      <c r="B30" s="141"/>
      <c r="C30" s="142"/>
    </row>
    <row r="31" spans="1:3" ht="15">
      <c r="A31" s="34" t="s">
        <v>7</v>
      </c>
      <c r="B31" s="41" t="s">
        <v>8</v>
      </c>
      <c r="C31" s="42" t="s">
        <v>9</v>
      </c>
    </row>
    <row r="32" spans="1:3" ht="30">
      <c r="A32" s="43" t="s">
        <v>10</v>
      </c>
      <c r="B32" s="43" t="s">
        <v>11</v>
      </c>
      <c r="C32" s="44"/>
    </row>
    <row r="33" spans="1:3" ht="15">
      <c r="A33" s="45" t="s">
        <v>32</v>
      </c>
      <c r="B33" s="46" t="s">
        <v>12</v>
      </c>
      <c r="C33" s="33" t="e">
        <f>C34+C35</f>
        <v>#REF!</v>
      </c>
    </row>
    <row r="34" spans="1:9" ht="15">
      <c r="A34" s="32"/>
      <c r="B34" s="46" t="s">
        <v>151</v>
      </c>
      <c r="C34" s="47" t="e">
        <f>D34+E34</f>
        <v>#REF!</v>
      </c>
      <c r="D34" s="29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</f>
        <v>#REF!</v>
      </c>
      <c r="E34" s="17" t="e">
        <f>'Магистральная ул.д.17'!#REF!+'Магистральная ул.д.13'!#REF!+'Новикова-Прибоя ул.д.24 корп.1'!#REF!+'Новикова -Прибоя ул.д.24 корп.2'!#REF!</f>
        <v>#REF!</v>
      </c>
      <c r="G34" s="16">
        <f>1795264.01</f>
        <v>1795264.01</v>
      </c>
      <c r="I34" s="17" t="e">
        <f>C34-G34</f>
        <v>#REF!</v>
      </c>
    </row>
    <row r="35" spans="1:3" ht="15">
      <c r="A35" s="32"/>
      <c r="B35" s="46" t="s">
        <v>164</v>
      </c>
      <c r="C35" s="37" t="e">
        <f>'Магистральная ул.д.13.корп.3'!#REF!+'Октябрьская ул.д.37 корп.1'!#REF!+'Октябрьская ул.д.37 корп.2'!#REF!+'Октябрьская ул.д.56'!#REF!+'Магистральная ул.д.16'!#REF!+'Магистральная ул.д.8 корп.1'!#REF!+'Октябрьская ул.д.58'!#REF!</f>
        <v>#REF!</v>
      </c>
    </row>
    <row r="36" spans="1:3" ht="15">
      <c r="A36" s="45" t="s">
        <v>33</v>
      </c>
      <c r="B36" s="46" t="s">
        <v>147</v>
      </c>
      <c r="C36" s="37">
        <v>530883.63</v>
      </c>
    </row>
    <row r="37" spans="1:5" ht="15">
      <c r="A37" s="45" t="s">
        <v>34</v>
      </c>
      <c r="B37" s="46" t="s">
        <v>152</v>
      </c>
      <c r="C37" s="37" t="e">
        <f>D37+E37</f>
        <v>#REF!</v>
      </c>
      <c r="D37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</f>
        <v>#REF!</v>
      </c>
      <c r="E37" s="17" t="e">
        <f>'Магистральная ул.д.17'!#REF!+'Магистральная ул.д.13'!#REF!+'Новикова-Прибоя ул.д.24 корп.1'!#REF!+'Новикова -Прибоя ул.д.24 корп.2'!#REF!</f>
        <v>#REF!</v>
      </c>
    </row>
    <row r="38" spans="1:5" ht="15">
      <c r="A38" s="45" t="s">
        <v>35</v>
      </c>
      <c r="B38" s="46" t="s">
        <v>157</v>
      </c>
      <c r="C38" s="37" t="e">
        <f>D38+E38</f>
        <v>#REF!</v>
      </c>
      <c r="D3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38" s="17" t="e">
        <f>'Магистральная ул.д.13'!#REF!+'Новикова-Прибоя ул.д.24 корп.1'!#REF!+'Новикова -Прибоя ул.д.24 корп.2'!#REF!</f>
        <v>#REF!</v>
      </c>
    </row>
    <row r="39" spans="1:5" ht="15">
      <c r="A39" s="45" t="s">
        <v>36</v>
      </c>
      <c r="B39" s="46" t="s">
        <v>153</v>
      </c>
      <c r="C39" s="37" t="e">
        <f>D39+E39</f>
        <v>#REF!</v>
      </c>
      <c r="D3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39" s="17" t="e">
        <f>'Магистральная ул.д.13'!#REF!+'Новикова-Прибоя ул.д.24 корп.1'!#REF!+'Новикова -Прибоя ул.д.24 корп.2'!#REF!</f>
        <v>#REF!</v>
      </c>
    </row>
    <row r="40" spans="1:8" ht="30">
      <c r="A40" s="45" t="s">
        <v>37</v>
      </c>
      <c r="B40" s="46" t="s">
        <v>163</v>
      </c>
      <c r="C40" s="37" t="e">
        <f>D40+E40</f>
        <v>#REF!</v>
      </c>
      <c r="D40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0" s="17" t="e">
        <f>'Магистральная ул.д.13'!#REF!+'Новикова-Прибоя ул.д.24 корп.1'!#REF!+'Новикова -Прибоя ул.д.24 корп.2'!#REF!</f>
        <v>#REF!</v>
      </c>
      <c r="H40" s="17"/>
    </row>
    <row r="41" spans="1:5" ht="15">
      <c r="A41" s="45" t="s">
        <v>162</v>
      </c>
      <c r="B41" s="46" t="s">
        <v>59</v>
      </c>
      <c r="C41" s="37" t="e">
        <f>'Магистральная ул.д.8 корп.1'!#REF!+'Магистральная ул.д.13.корп.3'!#REF!+'Магистральная ул.д.16'!#REF!+'Октябрьская ул.д.37 корп.1'!#REF!+'Октябрьская ул.д.37 корп.2'!#REF!+'Октябрьская ул.д.56'!#REF!+'Октябрьская ул.д.58'!#REF!</f>
        <v>#REF!</v>
      </c>
      <c r="D41" s="17"/>
      <c r="E41" s="17"/>
    </row>
    <row r="42" spans="1:3" ht="15">
      <c r="A42" s="32"/>
      <c r="B42" s="32" t="s">
        <v>13</v>
      </c>
      <c r="C42" s="33" t="e">
        <f>SUM(C34:C41)</f>
        <v>#REF!</v>
      </c>
    </row>
    <row r="43" spans="1:3" ht="15">
      <c r="A43" s="43" t="s">
        <v>14</v>
      </c>
      <c r="B43" s="43" t="s">
        <v>15</v>
      </c>
      <c r="C43" s="44"/>
    </row>
    <row r="44" spans="1:5" ht="15">
      <c r="A44" s="45" t="s">
        <v>38</v>
      </c>
      <c r="B44" s="32" t="s">
        <v>150</v>
      </c>
      <c r="C44" s="48" t="e">
        <f>D44+E44-61851.67</f>
        <v>#REF!</v>
      </c>
      <c r="D44" s="29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4" s="17" t="e">
        <f>'Магистральная ул.д.13'!#REF!+'Новикова-Прибоя ул.д.24 корп.1'!#REF!+'Новикова -Прибоя ул.д.24 корп.2'!#REF!</f>
        <v>#REF!</v>
      </c>
    </row>
    <row r="45" spans="1:5" ht="15">
      <c r="A45" s="45" t="s">
        <v>39</v>
      </c>
      <c r="B45" s="32" t="s">
        <v>165</v>
      </c>
      <c r="C45" s="37" t="e">
        <f>D45+E45-18918.54</f>
        <v>#REF!</v>
      </c>
      <c r="D45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5" s="17" t="e">
        <f>'Магистральная ул.д.13'!#REF!+'Новикова-Прибоя ул.д.24 корп.1'!#REF!+'Новикова -Прибоя ул.д.24 корп.2'!#REF!</f>
        <v>#REF!</v>
      </c>
    </row>
    <row r="46" spans="1:3" ht="15">
      <c r="A46" s="45" t="s">
        <v>40</v>
      </c>
      <c r="B46" s="32" t="s">
        <v>16</v>
      </c>
      <c r="C46" s="37"/>
    </row>
    <row r="47" spans="1:3" ht="15">
      <c r="A47" s="45" t="s">
        <v>41</v>
      </c>
      <c r="B47" s="32" t="s">
        <v>17</v>
      </c>
      <c r="C47" s="37">
        <f>'[2]Лист1'!$R$42</f>
        <v>1327545.62</v>
      </c>
    </row>
    <row r="48" spans="1:3" ht="15">
      <c r="A48" s="45" t="s">
        <v>42</v>
      </c>
      <c r="B48" s="32" t="s">
        <v>62</v>
      </c>
      <c r="C48" s="37" t="e">
        <f>'1-й Индустриальный пер. д.12'!#REF!+'Бронная ул. д.14'!#REF!+'Магистральная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ул.д.38'!#REF!+'Октябрьская ул.д.39'!#REF!+'Октябрьская ул.д.40 корп.17'!#REF!+'Энгельса ул.д.35 корп.7'!#REF!+'Энгельса ул.д.43'!#REF!+'Энгельса ул.д.47'!#REF!+'Энгельса ул.д.51'!#REF!+'Октябрьская ул.д.60'!#REF!+'Магистральная ул.д.17'!#REF!</f>
        <v>#REF!</v>
      </c>
    </row>
    <row r="49" spans="1:5" ht="15">
      <c r="A49" s="45" t="s">
        <v>43</v>
      </c>
      <c r="B49" s="32" t="s">
        <v>148</v>
      </c>
      <c r="C49" s="37" t="e">
        <f>D49+E49-6105.21</f>
        <v>#REF!</v>
      </c>
      <c r="D4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9" s="17" t="e">
        <f>'Магистральная ул.д.13'!#REF!+'Новикова-Прибоя ул.д.24 корп.1'!#REF!+'Новикова -Прибоя ул.д.24 корп.2'!#REF!</f>
        <v>#REF!</v>
      </c>
    </row>
    <row r="50" spans="1:3" ht="15">
      <c r="A50" s="45" t="s">
        <v>44</v>
      </c>
      <c r="B50" s="32" t="s">
        <v>63</v>
      </c>
      <c r="C50" s="37" t="e">
        <f>'1-й Индустриальный пер. д.12'!#REF!+'1-й Индустриальный пер. д.12'!#REF!+'Культуры ул.д.1 корп.14'!#REF!+'Культуры ул.д.1 корп.14'!#REF!+'Культуры ул.д.5'!#REF!+'Культуры ул.д.5'!#REF!+'Культуры ул.д.7'!#REF!+'Культуры ул.д.7'!#REF!+'Культуры ул.д.9 корп.15'!#REF!+'Культуры ул.д.9 корп.15'!#REF!+'Культуры ул.д.10.корп.11'!#REF!+'Культуры ул.д.10.корп.11'!#REF!+'Октябрьская ул.д.31 корп.1'!#REF!+'Октябрьская ул.д.31 корп.1'!#REF!+'Октябрьская ул.д.32 корп.16'!#REF!+'Октябрьская ул.д.32 корп.16'!#REF!+'Октябрьская ул.д.34'!#REF!+'Октябрьская ул.д.34'!#REF!+'Октябрьская ул.д.38'!#REF!+'Октябрьская ул.д.38'!#REF!+'Октябрьская ул.д.39'!#REF!+'Октябрьская ул.д.39'!#REF!+'Октябрьская ул.д.40 корп.17'!#REF!+'Октябрьская ул.д.40 корп.17'!#REF!+'Октябрьская ул.д.49 корп.1'!#REF!+'Октябрьская ул.д.49 корп.1'!#REF!+'Октябрьская ул.д.56'!#REF!+'Октябрьская ул.д.56'!#REF!+'Энгельса ул.д.31'!#REF!+'Энгельса ул.д.31'!#REF!+'Октябрьская ул.д.60'!#REF!+'Октябрьская ул.д.60'!#REF!</f>
        <v>#REF!</v>
      </c>
    </row>
    <row r="51" spans="1:3" ht="15">
      <c r="A51" s="45" t="s">
        <v>45</v>
      </c>
      <c r="B51" s="32" t="s">
        <v>66</v>
      </c>
      <c r="C51" s="37" t="e">
        <f>'Октябрьская ул.д.37 корп.2'!#REF!+'Октябрьская ул.д.56'!#REF!+'Энгельса ул.д.31'!#REF!+'Октябрьская ул.д.58'!#REF!+'Октябрьская ул.д.60'!#REF!+'Магистральная ул.д.15'!#REF!+'Магистральная ул.д.17'!#REF!+'Новикова-Прибоя ул.д.24 корп.1'!#REF!+'Новикова -Прибоя ул.д.24 корп.2'!#REF!</f>
        <v>#REF!</v>
      </c>
    </row>
    <row r="52" spans="1:3" ht="15">
      <c r="A52" s="32"/>
      <c r="B52" s="32" t="s">
        <v>13</v>
      </c>
      <c r="C52" s="33" t="e">
        <f>SUM(C44:C51)</f>
        <v>#REF!</v>
      </c>
    </row>
    <row r="53" spans="1:3" ht="15">
      <c r="A53" s="43" t="s">
        <v>18</v>
      </c>
      <c r="B53" s="43" t="s">
        <v>19</v>
      </c>
      <c r="C53" s="44"/>
    </row>
    <row r="54" spans="1:3" ht="15">
      <c r="A54" s="45" t="s">
        <v>67</v>
      </c>
      <c r="B54" s="32" t="s">
        <v>154</v>
      </c>
      <c r="C54" s="33" t="e">
        <f>'Магистральная ул.д.13.корп.3'!#REF!+'Магистральная ул. д.19'!#REF!+'Октябрьская ул.д.37 корп.2'!#REF!+'Октябрьская ул.д.37"а"'!#REF!+'Октябрьская ул.д.37 корп.1'!#REF!+'Магистральная ул.д.15'!#REF!+'Магистральная ул.д.17'!#REF!+'Магистральная ул.д.13'!#REF!</f>
        <v>#REF!</v>
      </c>
    </row>
    <row r="55" spans="1:3" ht="15">
      <c r="A55" s="45" t="s">
        <v>68</v>
      </c>
      <c r="B55" s="32" t="s">
        <v>144</v>
      </c>
      <c r="C55" s="37" t="e">
        <f>'Магистральная ул.д.13.корп.3'!#REF!+'Магистральная ул. д.19'!#REF!+'Октябрьская ул.д.37"а"'!#REF!+'Октябрьская ул.д.37 корп.1'!#REF!+'Октябрьская ул.д.37 корп.2'!#REF!+'Магистральная ул.д.15'!#REF!+'Магистральная ул.д.17'!#REF!+'Магистральная ул.д.13'!#REF!</f>
        <v>#REF!</v>
      </c>
    </row>
    <row r="56" spans="1:3" ht="15">
      <c r="A56" s="45" t="s">
        <v>69</v>
      </c>
      <c r="B56" s="32" t="s">
        <v>171</v>
      </c>
      <c r="C56" s="37" t="e">
        <f>'Магистральная ул.д.13.корп.3'!#REF!+'Магистральная ул. д.19'!#REF!+'Октябрьская ул.д.37"а"'!#REF!+'Октябрьская ул.д.37 корп.1'!#REF!+'Октябрьская ул.д.37 корп.2'!#REF!+'Магистральная ул.д.15'!#REF!+'Магистральная ул.д.17'!#REF!+'Магистральная ул.д.13'!#REF!</f>
        <v>#REF!</v>
      </c>
    </row>
    <row r="57" spans="1:3" ht="15">
      <c r="A57" s="45" t="s">
        <v>70</v>
      </c>
      <c r="B57" s="32" t="s">
        <v>155</v>
      </c>
      <c r="C57" s="37">
        <v>63</v>
      </c>
    </row>
    <row r="58" spans="1:3" ht="15">
      <c r="A58" s="45" t="s">
        <v>181</v>
      </c>
      <c r="B58" s="32" t="s">
        <v>182</v>
      </c>
      <c r="C58" s="37">
        <v>500</v>
      </c>
    </row>
    <row r="59" spans="1:3" ht="15">
      <c r="A59" s="32"/>
      <c r="B59" s="32" t="s">
        <v>71</v>
      </c>
      <c r="C59" s="33" t="e">
        <f>SUM(C54:C58)</f>
        <v>#REF!</v>
      </c>
    </row>
    <row r="60" spans="1:3" ht="15">
      <c r="A60" s="43" t="s">
        <v>20</v>
      </c>
      <c r="B60" s="43" t="s">
        <v>21</v>
      </c>
      <c r="C60" s="44"/>
    </row>
    <row r="61" spans="1:3" ht="15">
      <c r="A61" s="45" t="s">
        <v>46</v>
      </c>
      <c r="B61" s="32" t="s">
        <v>65</v>
      </c>
      <c r="C61" s="33" t="e">
        <f>SUM(C62:C65)</f>
        <v>#REF!</v>
      </c>
    </row>
    <row r="62" spans="1:5" ht="15">
      <c r="A62" s="45"/>
      <c r="B62" s="32" t="s">
        <v>64</v>
      </c>
      <c r="C62" s="37" t="e">
        <f>D62+E62</f>
        <v>#REF!</v>
      </c>
      <c r="D62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2" s="17" t="e">
        <f>'Магистральная ул.д.13'!#REF!+'Новикова-Прибоя ул.д.24 корп.1'!#REF!+'Новикова -Прибоя ул.д.24 корп.2'!#REF!</f>
        <v>#REF!</v>
      </c>
    </row>
    <row r="63" spans="1:5" ht="15">
      <c r="A63" s="36"/>
      <c r="B63" s="32" t="s">
        <v>159</v>
      </c>
      <c r="C63" s="37" t="e">
        <f>D63+E63</f>
        <v>#REF!</v>
      </c>
      <c r="D63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3" s="17" t="e">
        <f>'Магистральная ул.д.13'!#REF!+'Новикова-Прибоя ул.д.24 корп.1'!#REF!+'Новикова -Прибоя ул.д.24 корп.2'!#REF!</f>
        <v>#REF!</v>
      </c>
    </row>
    <row r="64" spans="1:5" ht="15">
      <c r="A64" s="45"/>
      <c r="B64" s="32" t="s">
        <v>160</v>
      </c>
      <c r="C64" s="37" t="e">
        <f>D64+E64</f>
        <v>#REF!</v>
      </c>
      <c r="D64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4" s="17" t="e">
        <f>'Магистральная ул.д.13'!#REF!+'Новикова-Прибоя ул.д.24 корп.1'!#REF!+'Новикова -Прибоя ул.д.24 корп.2'!#REF!</f>
        <v>#REF!</v>
      </c>
    </row>
    <row r="65" spans="1:5" ht="15">
      <c r="A65" s="45"/>
      <c r="B65" s="32" t="s">
        <v>161</v>
      </c>
      <c r="C65" s="37" t="e">
        <f>D65+E65</f>
        <v>#REF!</v>
      </c>
      <c r="D65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5" s="17" t="e">
        <f>'Магистральная ул.д.13'!#REF!+'Новикова-Прибоя ул.д.24 корп.1'!#REF!+'Новикова -Прибоя ул.д.24 корп.2'!#REF!</f>
        <v>#REF!</v>
      </c>
    </row>
    <row r="66" spans="1:3" ht="15">
      <c r="A66" s="45" t="s">
        <v>47</v>
      </c>
      <c r="B66" s="32" t="s">
        <v>147</v>
      </c>
      <c r="C66" s="37">
        <v>577320.71</v>
      </c>
    </row>
    <row r="67" spans="1:3" ht="15">
      <c r="A67" s="45" t="s">
        <v>48</v>
      </c>
      <c r="B67" s="32" t="s">
        <v>58</v>
      </c>
      <c r="C67" s="37">
        <f>'[1]Лист1'!$P$43</f>
        <v>384876.44000000006</v>
      </c>
    </row>
    <row r="68" spans="1:5" ht="15">
      <c r="A68" s="45" t="s">
        <v>22</v>
      </c>
      <c r="B68" s="32" t="s">
        <v>169</v>
      </c>
      <c r="C68" s="37" t="e">
        <f>D68+E68-174.87</f>
        <v>#REF!</v>
      </c>
      <c r="D6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8" s="17" t="e">
        <f>'Магистральная ул.д.13'!#REF!+'Новикова-Прибоя ул.д.24 корп.1'!#REF!+'Новикова -Прибоя ул.д.24 корп.2'!#REF!</f>
        <v>#REF!</v>
      </c>
    </row>
    <row r="69" spans="1:3" ht="15">
      <c r="A69" s="32" t="s">
        <v>49</v>
      </c>
      <c r="B69" s="32" t="s">
        <v>172</v>
      </c>
      <c r="C69" s="37" t="e">
        <f>'1-й Индустриальный пер. д.12'!#REF!+'Бронная ул. д.13 корп.1'!#REF!+'Народный бульвар.д.4'!#REF!+'Магистральная ул.д.13.корп.3'!#REF!+'Магистральная ул. д.19'!#REF!+'Октябрьская ул.д.37 корп.1'!#REF!+'Октябрьская ул.д.37 корп.2'!#REF!+'Октябрьская ул.д.52'!#REF!+'Энгельса ул.д.35 корп.7'!#REF!+'Магистральная ул.д.15'!#REF!+'Магистральная ул.д.17'!#REF!</f>
        <v>#REF!</v>
      </c>
    </row>
    <row r="70" spans="1:5" ht="30">
      <c r="A70" s="59" t="s">
        <v>50</v>
      </c>
      <c r="B70" s="32" t="s">
        <v>170</v>
      </c>
      <c r="C70" s="37" t="e">
        <f>D70+E70</f>
        <v>#REF!</v>
      </c>
      <c r="D70" s="17" t="e">
        <f>'1-й Индустриальный пер. д.12'!#REF!+'Бронная ул. д.13 корп.1'!#REF!+'Бронная ул. д.13 корп.1'!#REF!+'Бронная ул. д.14'!#REF!+'Бронная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</f>
        <v>#REF!</v>
      </c>
      <c r="E70" s="17" t="e">
        <f>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ул.д.17'!#REF!+'Магистральная ул.д.13'!#REF!+'Новикова-Прибоя ул.д.24 корп.1'!#REF!+'Новикова -Прибоя ул.д.24 корп.2'!#REF!</f>
        <v>#REF!</v>
      </c>
    </row>
    <row r="71" spans="1:3" ht="15">
      <c r="A71" s="32"/>
      <c r="B71" s="32" t="s">
        <v>13</v>
      </c>
      <c r="C71" s="33" t="e">
        <f>SUM(C62:C70)</f>
        <v>#REF!</v>
      </c>
    </row>
    <row r="72" spans="1:3" ht="15">
      <c r="A72" s="43" t="s">
        <v>23</v>
      </c>
      <c r="B72" s="43" t="s">
        <v>24</v>
      </c>
      <c r="C72" s="44"/>
    </row>
    <row r="73" spans="1:3" ht="15">
      <c r="A73" s="45" t="s">
        <v>51</v>
      </c>
      <c r="B73" s="32" t="s">
        <v>25</v>
      </c>
      <c r="C73" s="33"/>
    </row>
    <row r="74" spans="1:3" ht="15">
      <c r="A74" s="45" t="s">
        <v>52</v>
      </c>
      <c r="B74" s="32" t="s">
        <v>26</v>
      </c>
      <c r="C74" s="37"/>
    </row>
    <row r="75" spans="1:3" ht="15">
      <c r="A75" s="45" t="s">
        <v>53</v>
      </c>
      <c r="B75" s="32" t="s">
        <v>27</v>
      </c>
      <c r="C75" s="37"/>
    </row>
    <row r="76" spans="1:5" ht="15">
      <c r="A76" s="45" t="s">
        <v>54</v>
      </c>
      <c r="B76" s="32" t="s">
        <v>158</v>
      </c>
      <c r="C76" s="37" t="e">
        <f>D76+E76</f>
        <v>#REF!</v>
      </c>
      <c r="D76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6" s="17" t="e">
        <f>'Магистральная ул.д.13'!#REF!+'Новикова-Прибоя ул.д.24 корп.1'!#REF!+'Новикова -Прибоя ул.д.24 корп.2'!#REF!</f>
        <v>#REF!</v>
      </c>
    </row>
    <row r="77" spans="1:3" ht="15">
      <c r="A77" s="45" t="s">
        <v>55</v>
      </c>
      <c r="B77" s="32" t="s">
        <v>147</v>
      </c>
      <c r="C77" s="37">
        <v>176445.21</v>
      </c>
    </row>
    <row r="78" spans="1:5" ht="30">
      <c r="A78" s="45" t="s">
        <v>56</v>
      </c>
      <c r="B78" s="32" t="s">
        <v>131</v>
      </c>
      <c r="C78" s="37" t="e">
        <f>D78+E78</f>
        <v>#REF!</v>
      </c>
      <c r="D7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8" s="17" t="e">
        <f>'Магистральная ул.д.13'!#REF!+'Новикова-Прибоя ул.д.24 корп.1'!#REF!+'Новикова -Прибоя ул.д.24 корп.2'!#REF!</f>
        <v>#REF!</v>
      </c>
    </row>
    <row r="79" spans="1:5" ht="15">
      <c r="A79" s="45" t="s">
        <v>57</v>
      </c>
      <c r="B79" s="32" t="s">
        <v>166</v>
      </c>
      <c r="C79" s="37" t="e">
        <f>D79+E79</f>
        <v>#REF!</v>
      </c>
      <c r="D7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9" s="17" t="e">
        <f>'Магистральная ул.д.13'!#REF!+'Новикова-Прибоя ул.д.24 корп.1'!#REF!+'Новикова -Прибоя ул.д.24 корп.2'!#REF!</f>
        <v>#REF!</v>
      </c>
    </row>
    <row r="80" spans="1:3" ht="15">
      <c r="A80" s="32"/>
      <c r="B80" s="32" t="s">
        <v>13</v>
      </c>
      <c r="C80" s="33" t="e">
        <f>SUM(C73:C79)</f>
        <v>#REF!</v>
      </c>
    </row>
    <row r="81" spans="1:7" ht="15">
      <c r="A81" s="38" t="s">
        <v>28</v>
      </c>
      <c r="B81" s="38" t="s">
        <v>167</v>
      </c>
      <c r="C81" s="40" t="e">
        <f>D81+E81</f>
        <v>#REF!</v>
      </c>
      <c r="D81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1" s="17" t="e">
        <f>'Магистральная ул.д.13'!#REF!+'Новикова-Прибоя ул.д.24 корп.1'!#REF!+'Новикова -Прибоя ул.д.24 корп.2'!#REF!</f>
        <v>#REF!</v>
      </c>
      <c r="F81" s="17"/>
      <c r="G81" s="16" t="s">
        <v>183</v>
      </c>
    </row>
    <row r="82" spans="1:8" ht="15">
      <c r="A82" s="49"/>
      <c r="B82" s="32" t="s">
        <v>130</v>
      </c>
      <c r="C82" s="48" t="e">
        <f>D82+E82</f>
        <v>#REF!</v>
      </c>
      <c r="D82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2" s="17" t="e">
        <f>'Магистральная ул.д.13'!#REF!+'Новикова-Прибоя ул.д.24 корп.1'!#REF!+'Новикова -Прибоя ул.д.24 корп.2'!#REF!</f>
        <v>#REF!</v>
      </c>
      <c r="H82" s="17"/>
    </row>
    <row r="83" spans="1:3" ht="15">
      <c r="A83" s="32"/>
      <c r="B83" s="32" t="s">
        <v>60</v>
      </c>
      <c r="C83" s="37" t="e">
        <f>SUM(C42,C52,C71,C80,C81,C59)</f>
        <v>#REF!</v>
      </c>
    </row>
    <row r="84" spans="1:6" ht="30">
      <c r="A84" s="38" t="s">
        <v>29</v>
      </c>
      <c r="B84" s="38" t="s">
        <v>186</v>
      </c>
      <c r="C84" s="50">
        <v>497000</v>
      </c>
      <c r="D84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4" s="17" t="e">
        <f>'Магистральная ул.д.13'!#REF!+'Новикова-Прибоя ул.д.24 корп.1'!#REF!+'Новикова -Прибоя ул.д.24 корп.2'!#REF!</f>
        <v>#REF!</v>
      </c>
      <c r="F84" s="17" t="e">
        <f>D84+E84</f>
        <v>#REF!</v>
      </c>
    </row>
    <row r="85" spans="1:5" ht="15">
      <c r="A85" s="38"/>
      <c r="B85" s="38"/>
      <c r="C85" s="50"/>
      <c r="D85" s="17"/>
      <c r="E85" s="17"/>
    </row>
    <row r="86" spans="1:6" ht="15">
      <c r="A86" s="38" t="s">
        <v>30</v>
      </c>
      <c r="B86" s="38" t="s">
        <v>145</v>
      </c>
      <c r="C86" s="51" t="e">
        <f>F86/2</f>
        <v>#REF!</v>
      </c>
      <c r="D86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6" s="17" t="e">
        <f>'Магистральная ул.д.13'!#REF!+'Новикова-Прибоя ул.д.24 корп.1'!#REF!+'Новикова -Прибоя ул.д.24 корп.2'!#REF!</f>
        <v>#REF!</v>
      </c>
      <c r="F86" s="60" t="e">
        <f>D86+E86</f>
        <v>#REF!</v>
      </c>
    </row>
    <row r="87" spans="1:3" ht="15">
      <c r="A87" s="32"/>
      <c r="B87" s="32" t="s">
        <v>61</v>
      </c>
      <c r="C87" s="33" t="e">
        <f>SUM(C83,C84,C86)</f>
        <v>#REF!</v>
      </c>
    </row>
    <row r="88" spans="1:3" ht="15">
      <c r="A88" s="143" t="s">
        <v>180</v>
      </c>
      <c r="B88" s="143"/>
      <c r="C88" s="144"/>
    </row>
    <row r="89" spans="1:3" ht="15">
      <c r="A89" s="32"/>
      <c r="B89" s="32" t="s">
        <v>178</v>
      </c>
      <c r="C89" s="33">
        <v>1076807.99</v>
      </c>
    </row>
    <row r="90" spans="1:3" ht="15">
      <c r="A90" s="32"/>
      <c r="B90" s="32" t="s">
        <v>179</v>
      </c>
      <c r="C90" s="37">
        <v>583462.09</v>
      </c>
    </row>
    <row r="91" spans="1:3" ht="15">
      <c r="A91" s="32"/>
      <c r="B91" s="32" t="s">
        <v>13</v>
      </c>
      <c r="C91" s="33">
        <f>SUM(C89:C90)</f>
        <v>1660270.08</v>
      </c>
    </row>
    <row r="92" spans="1:3" ht="15">
      <c r="A92" s="38" t="s">
        <v>31</v>
      </c>
      <c r="B92" s="38" t="s">
        <v>185</v>
      </c>
      <c r="C92" s="56" t="e">
        <f>C87+C91</f>
        <v>#REF!</v>
      </c>
    </row>
    <row r="93" spans="1:3" ht="15">
      <c r="A93" s="38" t="s">
        <v>77</v>
      </c>
      <c r="B93" s="38" t="s">
        <v>187</v>
      </c>
      <c r="C93" s="40" t="e">
        <f>C29-C87-C91</f>
        <v>#REF!</v>
      </c>
    </row>
    <row r="94" spans="1:3" ht="44.25" customHeight="1">
      <c r="A94" s="53" t="s">
        <v>78</v>
      </c>
      <c r="B94" s="54" t="s">
        <v>188</v>
      </c>
      <c r="C94" s="55" t="e">
        <f>D84+E84-C84+C93</f>
        <v>#REF!</v>
      </c>
    </row>
    <row r="95" ht="15">
      <c r="C95" s="52"/>
    </row>
    <row r="98" spans="2:3" ht="15">
      <c r="B98" t="s">
        <v>149</v>
      </c>
      <c r="C98" s="10" t="s">
        <v>184</v>
      </c>
    </row>
  </sheetData>
  <sheetProtection/>
  <mergeCells count="6">
    <mergeCell ref="A30:C30"/>
    <mergeCell ref="A88:C88"/>
    <mergeCell ref="A12:C12"/>
    <mergeCell ref="A13:C13"/>
    <mergeCell ref="A17:C17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57421875" style="19" customWidth="1"/>
    <col min="2" max="2" width="73.7109375" style="18" customWidth="1"/>
    <col min="3" max="3" width="15.00390625" style="14" customWidth="1"/>
    <col min="4" max="4" width="29.57421875" style="0" customWidth="1"/>
    <col min="5" max="8" width="10.7109375" style="0" customWidth="1"/>
    <col min="9" max="9" width="22.7109375" style="0" customWidth="1"/>
  </cols>
  <sheetData>
    <row r="2" spans="1:3" ht="15">
      <c r="A2" s="139" t="s">
        <v>129</v>
      </c>
      <c r="B2" s="139"/>
      <c r="C2" s="139"/>
    </row>
    <row r="3" spans="1:4" ht="15.75">
      <c r="A3" s="62" t="s">
        <v>193</v>
      </c>
      <c r="B3" s="62"/>
      <c r="C3" s="62"/>
      <c r="D3" s="62"/>
    </row>
    <row r="4" spans="1:9" ht="15">
      <c r="A4" s="96" t="s">
        <v>250</v>
      </c>
      <c r="B4" s="96"/>
      <c r="C4" s="96"/>
      <c r="D4" s="96"/>
      <c r="I4" s="9"/>
    </row>
    <row r="5" spans="1:9" ht="15">
      <c r="A5" s="63" t="s">
        <v>324</v>
      </c>
      <c r="B5" s="63"/>
      <c r="C5" s="63"/>
      <c r="D5" s="63"/>
      <c r="I5" s="9"/>
    </row>
    <row r="6" spans="1:9" ht="15.75" thickBot="1">
      <c r="A6" s="97" t="s">
        <v>195</v>
      </c>
      <c r="B6" s="97"/>
      <c r="C6" s="97"/>
      <c r="D6" s="97"/>
      <c r="I6" s="9"/>
    </row>
    <row r="7" spans="1:4" ht="26.25" thickBot="1">
      <c r="A7" s="64" t="s">
        <v>196</v>
      </c>
      <c r="B7" s="65" t="s">
        <v>197</v>
      </c>
      <c r="C7" s="65" t="s">
        <v>198</v>
      </c>
      <c r="D7" s="64" t="s">
        <v>199</v>
      </c>
    </row>
    <row r="8" spans="1:4" ht="15.75" thickBot="1">
      <c r="A8" s="64" t="s">
        <v>200</v>
      </c>
      <c r="B8" s="66" t="s">
        <v>201</v>
      </c>
      <c r="C8" s="67"/>
      <c r="D8" s="64"/>
    </row>
    <row r="9" spans="1:4" ht="15">
      <c r="A9" s="68">
        <v>1.1</v>
      </c>
      <c r="B9" s="69" t="s">
        <v>202</v>
      </c>
      <c r="C9" s="70" t="s">
        <v>203</v>
      </c>
      <c r="D9" s="68">
        <v>6137.07</v>
      </c>
    </row>
    <row r="10" spans="1:4" ht="15">
      <c r="A10" s="68">
        <v>1.2</v>
      </c>
      <c r="B10" s="69" t="s">
        <v>204</v>
      </c>
      <c r="C10" s="70" t="s">
        <v>203</v>
      </c>
      <c r="D10" s="68">
        <v>469.97</v>
      </c>
    </row>
    <row r="11" spans="1:4" ht="15">
      <c r="A11" s="68">
        <v>1.3</v>
      </c>
      <c r="B11" s="69" t="s">
        <v>205</v>
      </c>
      <c r="C11" s="70" t="s">
        <v>203</v>
      </c>
      <c r="D11" s="68" t="s">
        <v>214</v>
      </c>
    </row>
    <row r="12" spans="1:4" ht="15">
      <c r="A12" s="68">
        <v>1.4</v>
      </c>
      <c r="B12" s="69" t="s">
        <v>206</v>
      </c>
      <c r="C12" s="70" t="s">
        <v>203</v>
      </c>
      <c r="D12" s="68">
        <v>3594.29</v>
      </c>
    </row>
    <row r="13" spans="1:4" ht="15">
      <c r="A13" s="68">
        <v>1.5</v>
      </c>
      <c r="B13" s="69" t="s">
        <v>207</v>
      </c>
      <c r="C13" s="70" t="s">
        <v>203</v>
      </c>
      <c r="D13" s="68">
        <v>11218.67</v>
      </c>
    </row>
    <row r="14" spans="1:4" ht="26.25">
      <c r="A14" s="68">
        <v>1.6</v>
      </c>
      <c r="B14" s="69" t="s">
        <v>208</v>
      </c>
      <c r="C14" s="70" t="s">
        <v>203</v>
      </c>
      <c r="D14" s="68">
        <v>416.11</v>
      </c>
    </row>
    <row r="15" spans="1:4" ht="15">
      <c r="A15" s="68">
        <v>1.7</v>
      </c>
      <c r="B15" s="69" t="s">
        <v>209</v>
      </c>
      <c r="C15" s="70" t="s">
        <v>203</v>
      </c>
      <c r="D15" s="68">
        <v>10778.82</v>
      </c>
    </row>
    <row r="16" spans="1:4" ht="15.75" thickBot="1">
      <c r="A16" s="71" t="s">
        <v>13</v>
      </c>
      <c r="B16" s="71"/>
      <c r="C16" s="72" t="s">
        <v>203</v>
      </c>
      <c r="D16" s="73">
        <v>32614.92</v>
      </c>
    </row>
    <row r="17" spans="1:4" ht="15.75" thickBot="1">
      <c r="A17" s="64" t="s">
        <v>210</v>
      </c>
      <c r="B17" s="66" t="s">
        <v>211</v>
      </c>
      <c r="C17" s="67"/>
      <c r="D17" s="64"/>
    </row>
    <row r="18" spans="1:4" ht="15">
      <c r="A18" s="68">
        <v>2.1</v>
      </c>
      <c r="B18" s="69" t="s">
        <v>212</v>
      </c>
      <c r="C18" s="70" t="s">
        <v>203</v>
      </c>
      <c r="D18" s="68">
        <v>25909.4</v>
      </c>
    </row>
    <row r="19" spans="1:4" ht="15">
      <c r="A19" s="68">
        <v>2.2</v>
      </c>
      <c r="B19" s="69" t="s">
        <v>213</v>
      </c>
      <c r="C19" s="70" t="s">
        <v>203</v>
      </c>
      <c r="D19" s="68" t="s">
        <v>214</v>
      </c>
    </row>
    <row r="20" spans="1:4" ht="15">
      <c r="A20" s="68">
        <v>2.3</v>
      </c>
      <c r="B20" s="69" t="s">
        <v>204</v>
      </c>
      <c r="C20" s="70" t="s">
        <v>203</v>
      </c>
      <c r="D20" s="68">
        <v>2427.38</v>
      </c>
    </row>
    <row r="21" spans="1:4" ht="15.75" thickBot="1">
      <c r="A21" s="74"/>
      <c r="B21" s="75" t="s">
        <v>13</v>
      </c>
      <c r="C21" s="72" t="s">
        <v>203</v>
      </c>
      <c r="D21" s="76">
        <v>28336.81</v>
      </c>
    </row>
    <row r="22" spans="1:4" ht="15.75" thickBot="1">
      <c r="A22" s="64" t="s">
        <v>217</v>
      </c>
      <c r="B22" s="66" t="s">
        <v>218</v>
      </c>
      <c r="C22" s="67"/>
      <c r="D22" s="77"/>
    </row>
    <row r="23" spans="1:4" ht="15">
      <c r="A23" s="78">
        <v>3.1</v>
      </c>
      <c r="B23" s="69" t="s">
        <v>219</v>
      </c>
      <c r="C23" s="70" t="s">
        <v>203</v>
      </c>
      <c r="D23" s="68">
        <v>17207.71</v>
      </c>
    </row>
    <row r="24" spans="1:4" ht="15">
      <c r="A24" s="78">
        <v>3.2</v>
      </c>
      <c r="B24" s="69" t="s">
        <v>220</v>
      </c>
      <c r="C24" s="70" t="s">
        <v>203</v>
      </c>
      <c r="D24" s="68">
        <v>4070.62</v>
      </c>
    </row>
    <row r="25" spans="1:4" ht="15">
      <c r="A25" s="78">
        <v>3.3</v>
      </c>
      <c r="B25" s="69" t="s">
        <v>179</v>
      </c>
      <c r="C25" s="70" t="s">
        <v>203</v>
      </c>
      <c r="D25" s="68">
        <v>13226.76</v>
      </c>
    </row>
    <row r="26" spans="1:4" ht="15">
      <c r="A26" s="78">
        <v>3.4</v>
      </c>
      <c r="B26" s="69" t="s">
        <v>221</v>
      </c>
      <c r="C26" s="70" t="s">
        <v>203</v>
      </c>
      <c r="D26" s="68" t="s">
        <v>214</v>
      </c>
    </row>
    <row r="27" spans="1:4" ht="15">
      <c r="A27" s="78"/>
      <c r="B27" s="69" t="s">
        <v>222</v>
      </c>
      <c r="C27" s="70" t="s">
        <v>203</v>
      </c>
      <c r="D27" s="68" t="s">
        <v>214</v>
      </c>
    </row>
    <row r="28" spans="1:4" ht="15">
      <c r="A28" s="78"/>
      <c r="B28" s="69" t="s">
        <v>223</v>
      </c>
      <c r="C28" s="70" t="s">
        <v>203</v>
      </c>
      <c r="D28" s="68" t="s">
        <v>214</v>
      </c>
    </row>
    <row r="29" spans="1:4" ht="15">
      <c r="A29" s="78">
        <v>3.5</v>
      </c>
      <c r="B29" s="69" t="s">
        <v>224</v>
      </c>
      <c r="C29" s="70" t="s">
        <v>203</v>
      </c>
      <c r="D29" s="68">
        <v>2784.81</v>
      </c>
    </row>
    <row r="30" spans="1:4" ht="15">
      <c r="A30" s="78"/>
      <c r="B30" s="79" t="s">
        <v>13</v>
      </c>
      <c r="C30" s="72" t="s">
        <v>203</v>
      </c>
      <c r="D30" s="80">
        <v>37289.91</v>
      </c>
    </row>
    <row r="31" spans="1:4" ht="15.75" thickBot="1">
      <c r="A31" s="81"/>
      <c r="B31" s="82"/>
      <c r="C31" s="81"/>
      <c r="D31" s="81"/>
    </row>
    <row r="32" spans="1:4" ht="15.75" thickBot="1">
      <c r="A32" s="64"/>
      <c r="B32" s="66" t="s">
        <v>225</v>
      </c>
      <c r="C32" s="67" t="s">
        <v>203</v>
      </c>
      <c r="D32" s="77">
        <v>2526.63</v>
      </c>
    </row>
    <row r="33" spans="1:4" ht="15.75" thickBot="1">
      <c r="A33" s="64" t="s">
        <v>226</v>
      </c>
      <c r="B33" s="83" t="s">
        <v>227</v>
      </c>
      <c r="C33" s="84" t="s">
        <v>203</v>
      </c>
      <c r="D33" s="77">
        <v>100768.25</v>
      </c>
    </row>
    <row r="34" spans="1:4" ht="15">
      <c r="A34" s="85" t="s">
        <v>228</v>
      </c>
      <c r="B34" s="86" t="s">
        <v>229</v>
      </c>
      <c r="C34" s="87" t="s">
        <v>203</v>
      </c>
      <c r="D34" s="80">
        <v>8131.77</v>
      </c>
    </row>
    <row r="35" spans="1:4" ht="15">
      <c r="A35" s="85" t="s">
        <v>230</v>
      </c>
      <c r="B35" s="86" t="s">
        <v>231</v>
      </c>
      <c r="C35" s="87" t="s">
        <v>203</v>
      </c>
      <c r="D35" s="80">
        <v>2966.3</v>
      </c>
    </row>
    <row r="36" spans="1:4" ht="15.75" thickBot="1">
      <c r="A36" s="85" t="s">
        <v>232</v>
      </c>
      <c r="B36" s="86" t="s">
        <v>233</v>
      </c>
      <c r="C36" s="87" t="s">
        <v>203</v>
      </c>
      <c r="D36" s="80" t="s">
        <v>214</v>
      </c>
    </row>
    <row r="37" spans="1:4" ht="15.75" thickBot="1">
      <c r="A37" s="64"/>
      <c r="B37" s="88" t="s">
        <v>13</v>
      </c>
      <c r="C37" s="89" t="s">
        <v>203</v>
      </c>
      <c r="D37" s="90">
        <v>11098.07</v>
      </c>
    </row>
    <row r="38" spans="1:4" ht="15">
      <c r="A38" s="85" t="s">
        <v>234</v>
      </c>
      <c r="B38" s="86" t="s">
        <v>167</v>
      </c>
      <c r="C38" s="87" t="s">
        <v>203</v>
      </c>
      <c r="D38" s="80">
        <v>27052.23</v>
      </c>
    </row>
    <row r="39" spans="1:4" ht="15.75" thickBot="1">
      <c r="A39" s="85" t="s">
        <v>235</v>
      </c>
      <c r="B39" s="86" t="s">
        <v>236</v>
      </c>
      <c r="C39" s="87" t="s">
        <v>203</v>
      </c>
      <c r="D39" s="80" t="s">
        <v>214</v>
      </c>
    </row>
    <row r="40" spans="1:4" ht="15.75" thickBot="1">
      <c r="A40" s="64" t="s">
        <v>237</v>
      </c>
      <c r="B40" s="66" t="s">
        <v>238</v>
      </c>
      <c r="C40" s="89" t="s">
        <v>203</v>
      </c>
      <c r="D40" s="90">
        <v>138918.55</v>
      </c>
    </row>
    <row r="41" spans="1:4" ht="15.75" thickBot="1">
      <c r="A41" s="85" t="s">
        <v>239</v>
      </c>
      <c r="B41" s="86" t="s">
        <v>329</v>
      </c>
      <c r="C41" s="87" t="s">
        <v>203</v>
      </c>
      <c r="D41" s="80">
        <f>D40*1%</f>
        <v>1389.1854999999998</v>
      </c>
    </row>
    <row r="42" spans="1:4" ht="15.75" thickBot="1">
      <c r="A42" s="64" t="s">
        <v>240</v>
      </c>
      <c r="B42" s="66" t="s">
        <v>227</v>
      </c>
      <c r="C42" s="89" t="s">
        <v>203</v>
      </c>
      <c r="D42" s="90">
        <f>D41+D40</f>
        <v>140307.73549999998</v>
      </c>
    </row>
    <row r="43" spans="1:4" ht="15.75" thickBot="1">
      <c r="A43" s="85" t="s">
        <v>241</v>
      </c>
      <c r="B43" s="86" t="s">
        <v>242</v>
      </c>
      <c r="C43" s="87" t="s">
        <v>203</v>
      </c>
      <c r="D43" s="80">
        <v>1455.45</v>
      </c>
    </row>
    <row r="44" spans="1:4" ht="15.75" thickBot="1">
      <c r="A44" s="64" t="s">
        <v>243</v>
      </c>
      <c r="B44" s="66" t="s">
        <v>244</v>
      </c>
      <c r="C44" s="89" t="s">
        <v>203</v>
      </c>
      <c r="D44" s="90">
        <f>D42+D43</f>
        <v>141763.1855</v>
      </c>
    </row>
    <row r="45" spans="1:4" ht="15">
      <c r="A45" s="91"/>
      <c r="B45" s="92" t="s">
        <v>245</v>
      </c>
      <c r="C45" s="98"/>
      <c r="D45" s="93" t="s">
        <v>330</v>
      </c>
    </row>
    <row r="46" spans="1:4" ht="15">
      <c r="A46" s="91"/>
      <c r="B46" s="92" t="s">
        <v>246</v>
      </c>
      <c r="C46" s="98"/>
      <c r="D46" s="93" t="s">
        <v>331</v>
      </c>
    </row>
    <row r="47" spans="1:4" ht="15">
      <c r="A47" s="91"/>
      <c r="B47" s="92" t="s">
        <v>332</v>
      </c>
      <c r="C47" s="98"/>
      <c r="D47" s="93" t="s">
        <v>333</v>
      </c>
    </row>
    <row r="48" spans="1:4" ht="15">
      <c r="A48" s="91"/>
      <c r="B48" s="92" t="s">
        <v>327</v>
      </c>
      <c r="C48" s="98"/>
      <c r="D48" s="93">
        <v>35857.43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</sheetData>
  <sheetProtection/>
  <mergeCells count="1">
    <mergeCell ref="A2:C2"/>
  </mergeCells>
  <hyperlinks>
    <hyperlink ref="A4:C4" location="ГЛАВНАЯ!A1" display="На главную"/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9" customWidth="1"/>
    <col min="2" max="2" width="74.8515625" style="18" customWidth="1"/>
    <col min="3" max="3" width="13.57421875" style="14" customWidth="1"/>
    <col min="4" max="4" width="29.57421875" style="16" customWidth="1"/>
    <col min="5" max="10" width="9.140625" style="16" customWidth="1"/>
  </cols>
  <sheetData>
    <row r="2" spans="1:3" ht="15">
      <c r="A2" s="139" t="s">
        <v>129</v>
      </c>
      <c r="B2" s="139"/>
      <c r="C2" s="139"/>
    </row>
    <row r="4" spans="1:4" ht="15.75">
      <c r="A4" s="62" t="s">
        <v>193</v>
      </c>
      <c r="B4" s="62"/>
      <c r="C4" s="62"/>
      <c r="D4" s="62"/>
    </row>
    <row r="5" spans="1:4" ht="15">
      <c r="A5" s="96" t="s">
        <v>251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29437.58</v>
      </c>
    </row>
    <row r="11" spans="1:4" ht="15">
      <c r="A11" s="68">
        <v>1.2</v>
      </c>
      <c r="B11" s="69" t="s">
        <v>204</v>
      </c>
      <c r="C11" s="70" t="s">
        <v>203</v>
      </c>
      <c r="D11" s="68">
        <v>14395.41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22988.22</v>
      </c>
    </row>
    <row r="14" spans="1:4" ht="15">
      <c r="A14" s="68">
        <v>1.5</v>
      </c>
      <c r="B14" s="69" t="s">
        <v>207</v>
      </c>
      <c r="C14" s="70" t="s">
        <v>203</v>
      </c>
      <c r="D14" s="68">
        <v>44747.05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2661.36</v>
      </c>
    </row>
    <row r="16" spans="1:4" ht="15">
      <c r="A16" s="68">
        <v>1.7</v>
      </c>
      <c r="B16" s="69" t="s">
        <v>209</v>
      </c>
      <c r="C16" s="70" t="s">
        <v>203</v>
      </c>
      <c r="D16" s="68">
        <v>68938.79</v>
      </c>
    </row>
    <row r="17" spans="1:4" ht="15.75" thickBot="1">
      <c r="A17" s="71" t="s">
        <v>13</v>
      </c>
      <c r="B17" s="71"/>
      <c r="C17" s="72" t="s">
        <v>203</v>
      </c>
      <c r="D17" s="73">
        <v>183168.42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229421.12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204</v>
      </c>
      <c r="C21" s="70" t="s">
        <v>203</v>
      </c>
      <c r="D21" s="68">
        <v>15524.99</v>
      </c>
    </row>
    <row r="22" spans="1:4" ht="15.75" thickBot="1">
      <c r="A22" s="74"/>
      <c r="B22" s="75" t="s">
        <v>13</v>
      </c>
      <c r="C22" s="72" t="s">
        <v>203</v>
      </c>
      <c r="D22" s="76">
        <v>244946.12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4076.76</v>
      </c>
    </row>
    <row r="25" spans="1:4" ht="15">
      <c r="A25" s="78">
        <v>3.2</v>
      </c>
      <c r="B25" s="69" t="s">
        <v>220</v>
      </c>
      <c r="C25" s="70" t="s">
        <v>203</v>
      </c>
      <c r="D25" s="68">
        <v>20045.89</v>
      </c>
    </row>
    <row r="26" spans="1:4" ht="15">
      <c r="A26" s="78">
        <v>3.3</v>
      </c>
      <c r="B26" s="69" t="s">
        <v>179</v>
      </c>
      <c r="C26" s="70" t="s">
        <v>203</v>
      </c>
      <c r="D26" s="68">
        <v>25063.32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17811</v>
      </c>
    </row>
    <row r="31" spans="1:4" ht="15">
      <c r="A31" s="78"/>
      <c r="B31" s="79" t="s">
        <v>13</v>
      </c>
      <c r="C31" s="72" t="s">
        <v>203</v>
      </c>
      <c r="D31" s="80">
        <v>66996.97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78030.97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573142.47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52008.92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18971.77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70980.69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173019.71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817142.87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8171.4287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825314.2987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9308.7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834622.9987</v>
      </c>
    </row>
    <row r="46" spans="1:4" ht="15">
      <c r="A46" s="91"/>
      <c r="B46" s="92" t="s">
        <v>245</v>
      </c>
      <c r="C46" s="98"/>
      <c r="D46" s="93" t="s">
        <v>363</v>
      </c>
    </row>
    <row r="47" spans="1:4" ht="15">
      <c r="A47" s="91"/>
      <c r="B47" s="92" t="s">
        <v>246</v>
      </c>
      <c r="C47" s="98"/>
      <c r="D47" s="93" t="s">
        <v>364</v>
      </c>
    </row>
    <row r="48" spans="1:4" ht="15">
      <c r="A48" s="91"/>
      <c r="B48" s="92" t="s">
        <v>332</v>
      </c>
      <c r="C48" s="98"/>
      <c r="D48" s="93" t="s">
        <v>365</v>
      </c>
    </row>
    <row r="49" spans="1:4" ht="15">
      <c r="A49" s="91"/>
      <c r="B49" s="92" t="s">
        <v>327</v>
      </c>
      <c r="C49" s="98"/>
      <c r="D49" s="93">
        <v>63104.04</v>
      </c>
    </row>
    <row r="50" spans="1:4" ht="15">
      <c r="A50" s="91"/>
      <c r="B50" s="94" t="s">
        <v>247</v>
      </c>
      <c r="C50" s="94"/>
      <c r="D50" s="95" t="s">
        <v>248</v>
      </c>
    </row>
    <row r="51" spans="1:4" ht="15">
      <c r="A51" s="91"/>
      <c r="B51" s="100"/>
      <c r="C51" s="91"/>
      <c r="D51" s="91"/>
    </row>
    <row r="52" spans="1:4" ht="15">
      <c r="A52" s="91"/>
      <c r="B52" s="100"/>
      <c r="C52" s="91"/>
      <c r="D52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4.421875" style="10" customWidth="1"/>
    <col min="4" max="4" width="31.140625" style="0" customWidth="1"/>
    <col min="5" max="5" width="9.8515625" style="0" bestFit="1" customWidth="1"/>
  </cols>
  <sheetData>
    <row r="2" spans="1:3" ht="15">
      <c r="A2" s="140" t="s">
        <v>129</v>
      </c>
      <c r="B2" s="140"/>
      <c r="C2" s="140"/>
    </row>
    <row r="3" spans="1:3" ht="15">
      <c r="A3" s="11"/>
      <c r="B3" s="11"/>
      <c r="C3" s="11"/>
    </row>
    <row r="4" spans="1:4" ht="15.75">
      <c r="A4" s="62" t="s">
        <v>193</v>
      </c>
      <c r="B4" s="62"/>
      <c r="C4" s="62"/>
      <c r="D4" s="62"/>
    </row>
    <row r="5" spans="1:4" ht="15">
      <c r="A5" s="96" t="s">
        <v>252</v>
      </c>
      <c r="B5" s="96"/>
      <c r="C5" s="96"/>
      <c r="D5" s="96"/>
    </row>
    <row r="6" spans="1:4" ht="15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23183.66</v>
      </c>
    </row>
    <row r="11" spans="1:4" ht="15">
      <c r="A11" s="68">
        <v>1.2</v>
      </c>
      <c r="B11" s="69" t="s">
        <v>204</v>
      </c>
      <c r="C11" s="70" t="s">
        <v>203</v>
      </c>
      <c r="D11" s="68">
        <v>5363.65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9337.91</v>
      </c>
    </row>
    <row r="14" spans="1:4" ht="15">
      <c r="A14" s="68">
        <v>1.5</v>
      </c>
      <c r="B14" s="69" t="s">
        <v>207</v>
      </c>
      <c r="C14" s="70" t="s">
        <v>203</v>
      </c>
      <c r="D14" s="68">
        <v>17345.84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1081.06</v>
      </c>
    </row>
    <row r="16" spans="1:4" ht="15">
      <c r="A16" s="68">
        <v>1.7</v>
      </c>
      <c r="B16" s="69" t="s">
        <v>209</v>
      </c>
      <c r="C16" s="70" t="s">
        <v>203</v>
      </c>
      <c r="D16" s="68">
        <v>28003.23</v>
      </c>
    </row>
    <row r="17" spans="1:4" ht="15.75" thickBot="1">
      <c r="A17" s="71" t="s">
        <v>13</v>
      </c>
      <c r="B17" s="71"/>
      <c r="C17" s="72" t="s">
        <v>203</v>
      </c>
      <c r="D17" s="73">
        <v>84315.35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32139.85</v>
      </c>
    </row>
    <row r="20" spans="1:4" ht="15">
      <c r="A20" s="68">
        <v>2.2</v>
      </c>
      <c r="B20" s="69" t="s">
        <v>213</v>
      </c>
      <c r="C20" s="70" t="s">
        <v>203</v>
      </c>
      <c r="D20" s="68">
        <v>11617.12</v>
      </c>
    </row>
    <row r="21" spans="1:4" ht="15">
      <c r="A21" s="68">
        <v>2.3</v>
      </c>
      <c r="B21" s="69" t="s">
        <v>204</v>
      </c>
      <c r="C21" s="70" t="s">
        <v>203</v>
      </c>
      <c r="D21" s="68">
        <v>6306.31</v>
      </c>
    </row>
    <row r="22" spans="1:4" ht="15.75" thickBot="1">
      <c r="A22" s="74"/>
      <c r="B22" s="75" t="s">
        <v>13</v>
      </c>
      <c r="C22" s="72" t="s">
        <v>203</v>
      </c>
      <c r="D22" s="76">
        <v>50063.29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30193.08</v>
      </c>
    </row>
    <row r="25" spans="1:4" ht="15">
      <c r="A25" s="78">
        <v>3.2</v>
      </c>
      <c r="B25" s="69" t="s">
        <v>220</v>
      </c>
      <c r="C25" s="70" t="s">
        <v>203</v>
      </c>
      <c r="D25" s="68">
        <v>11520.62</v>
      </c>
    </row>
    <row r="26" spans="1:4" ht="15">
      <c r="A26" s="78">
        <v>3.3</v>
      </c>
      <c r="B26" s="69" t="s">
        <v>179</v>
      </c>
      <c r="C26" s="70" t="s">
        <v>203</v>
      </c>
      <c r="D26" s="68">
        <v>4839.22</v>
      </c>
    </row>
    <row r="27" spans="1:4" ht="15">
      <c r="A27" s="78">
        <v>3.4</v>
      </c>
      <c r="B27" s="69" t="s">
        <v>221</v>
      </c>
      <c r="C27" s="70" t="s">
        <v>203</v>
      </c>
      <c r="D27" s="68" t="s">
        <v>214</v>
      </c>
    </row>
    <row r="28" spans="1:4" ht="15">
      <c r="A28" s="78"/>
      <c r="B28" s="69" t="s">
        <v>222</v>
      </c>
      <c r="C28" s="70" t="s">
        <v>203</v>
      </c>
      <c r="D28" s="68" t="s">
        <v>214</v>
      </c>
    </row>
    <row r="29" spans="1:4" ht="15">
      <c r="A29" s="78"/>
      <c r="B29" s="69" t="s">
        <v>223</v>
      </c>
      <c r="C29" s="70" t="s">
        <v>203</v>
      </c>
      <c r="D29" s="68" t="s">
        <v>214</v>
      </c>
    </row>
    <row r="30" spans="1:4" ht="15">
      <c r="A30" s="78">
        <v>3.5</v>
      </c>
      <c r="B30" s="69" t="s">
        <v>224</v>
      </c>
      <c r="C30" s="70" t="s">
        <v>203</v>
      </c>
      <c r="D30" s="68">
        <v>7234.9</v>
      </c>
    </row>
    <row r="31" spans="1:4" ht="15">
      <c r="A31" s="78"/>
      <c r="B31" s="79" t="s">
        <v>13</v>
      </c>
      <c r="C31" s="72" t="s">
        <v>203</v>
      </c>
      <c r="D31" s="80">
        <v>53787.83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923.4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189089.86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21126.24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7706.41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28832.65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70281.34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288203.86</v>
      </c>
    </row>
    <row r="42" spans="1:4" ht="15.75" thickBot="1">
      <c r="A42" s="85" t="s">
        <v>239</v>
      </c>
      <c r="B42" s="86" t="s">
        <v>329</v>
      </c>
      <c r="C42" s="87" t="s">
        <v>203</v>
      </c>
      <c r="D42" s="80">
        <f>D41*1%</f>
        <v>2882.0386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291085.89859999996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3781.23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294867.12859999994</v>
      </c>
    </row>
    <row r="46" spans="1:4" ht="15">
      <c r="A46" s="91"/>
      <c r="B46" s="92" t="s">
        <v>245</v>
      </c>
      <c r="C46" s="98"/>
      <c r="D46" s="93" t="s">
        <v>342</v>
      </c>
    </row>
    <row r="47" spans="1:4" ht="15">
      <c r="A47" s="91"/>
      <c r="B47" s="92" t="s">
        <v>246</v>
      </c>
      <c r="C47" s="98"/>
      <c r="D47" s="93" t="s">
        <v>343</v>
      </c>
    </row>
    <row r="48" spans="1:4" ht="15">
      <c r="A48" s="91"/>
      <c r="B48" s="92" t="s">
        <v>327</v>
      </c>
      <c r="C48" s="98"/>
      <c r="D48" s="93">
        <v>56708.43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00390625" style="0" customWidth="1"/>
    <col min="2" max="2" width="73.421875" style="0" customWidth="1"/>
    <col min="3" max="3" width="14.140625" style="10" customWidth="1"/>
    <col min="4" max="4" width="29.57421875" style="16" customWidth="1"/>
    <col min="5" max="9" width="9.140625" style="16" customWidth="1"/>
  </cols>
  <sheetData>
    <row r="2" spans="1:3" ht="15">
      <c r="A2" s="140" t="s">
        <v>129</v>
      </c>
      <c r="B2" s="140"/>
      <c r="C2" s="140"/>
    </row>
    <row r="4" spans="1:4" ht="15.75">
      <c r="A4" s="62" t="s">
        <v>193</v>
      </c>
      <c r="B4" s="62"/>
      <c r="C4" s="62"/>
      <c r="D4" s="62"/>
    </row>
    <row r="5" spans="1:4" ht="15">
      <c r="A5" s="96" t="s">
        <v>323</v>
      </c>
      <c r="B5" s="96"/>
      <c r="C5" s="96"/>
      <c r="D5" s="96"/>
    </row>
    <row r="6" spans="1:4" ht="14.25" customHeight="1">
      <c r="A6" s="63" t="s">
        <v>324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21805.64</v>
      </c>
    </row>
    <row r="11" spans="1:4" ht="15">
      <c r="A11" s="68">
        <v>1.2</v>
      </c>
      <c r="B11" s="69" t="s">
        <v>204</v>
      </c>
      <c r="C11" s="70" t="s">
        <v>203</v>
      </c>
      <c r="D11" s="68">
        <v>42789.69</v>
      </c>
    </row>
    <row r="12" spans="1:4" ht="15">
      <c r="A12" s="68">
        <v>1.3</v>
      </c>
      <c r="B12" s="69" t="s">
        <v>205</v>
      </c>
      <c r="C12" s="70" t="s">
        <v>203</v>
      </c>
      <c r="D12" s="68" t="s">
        <v>214</v>
      </c>
    </row>
    <row r="13" spans="1:4" ht="15">
      <c r="A13" s="68">
        <v>1.4</v>
      </c>
      <c r="B13" s="69" t="s">
        <v>206</v>
      </c>
      <c r="C13" s="70" t="s">
        <v>203</v>
      </c>
      <c r="D13" s="68">
        <v>16990.95</v>
      </c>
    </row>
    <row r="14" spans="1:4" ht="15">
      <c r="A14" s="68">
        <v>1.5</v>
      </c>
      <c r="B14" s="69" t="s">
        <v>207</v>
      </c>
      <c r="C14" s="70" t="s">
        <v>203</v>
      </c>
      <c r="D14" s="68">
        <v>24865.67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1967.06</v>
      </c>
    </row>
    <row r="16" spans="1:4" ht="15">
      <c r="A16" s="68">
        <v>1.7</v>
      </c>
      <c r="B16" s="69" t="s">
        <v>209</v>
      </c>
      <c r="C16" s="70" t="s">
        <v>203</v>
      </c>
      <c r="D16" s="68">
        <v>50953.73</v>
      </c>
    </row>
    <row r="17" spans="1:4" ht="15.75" thickBot="1">
      <c r="A17" s="71" t="s">
        <v>13</v>
      </c>
      <c r="B17" s="71"/>
      <c r="C17" s="72" t="s">
        <v>203</v>
      </c>
      <c r="D17" s="73">
        <v>159372.73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37541.36</v>
      </c>
    </row>
    <row r="20" spans="1:4" ht="15">
      <c r="A20" s="68">
        <v>2.2</v>
      </c>
      <c r="B20" s="69" t="s">
        <v>213</v>
      </c>
      <c r="C20" s="70" t="s">
        <v>203</v>
      </c>
      <c r="D20" s="68">
        <v>53095.9</v>
      </c>
    </row>
    <row r="21" spans="1:4" ht="15">
      <c r="A21" s="68">
        <v>2.3</v>
      </c>
      <c r="B21" s="69" t="s">
        <v>204</v>
      </c>
      <c r="C21" s="70" t="s">
        <v>203</v>
      </c>
      <c r="D21" s="68">
        <v>11474.76</v>
      </c>
    </row>
    <row r="22" spans="1:4" ht="15.75" thickBot="1">
      <c r="A22" s="74"/>
      <c r="B22" s="75" t="s">
        <v>13</v>
      </c>
      <c r="C22" s="72" t="s">
        <v>203</v>
      </c>
      <c r="D22" s="76">
        <v>102112.01</v>
      </c>
    </row>
    <row r="23" spans="1:4" ht="15.75" thickBot="1">
      <c r="A23" s="64" t="s">
        <v>217</v>
      </c>
      <c r="B23" s="66" t="s">
        <v>218</v>
      </c>
      <c r="C23" s="67"/>
      <c r="D23" s="77"/>
    </row>
    <row r="24" spans="1:4" ht="15">
      <c r="A24" s="78">
        <v>3.1</v>
      </c>
      <c r="B24" s="69" t="s">
        <v>219</v>
      </c>
      <c r="C24" s="70" t="s">
        <v>203</v>
      </c>
      <c r="D24" s="68">
        <v>30193.08</v>
      </c>
    </row>
    <row r="25" spans="1:4" ht="15">
      <c r="A25" s="78">
        <v>3.2</v>
      </c>
      <c r="B25" s="69" t="s">
        <v>220</v>
      </c>
      <c r="C25" s="70" t="s">
        <v>203</v>
      </c>
      <c r="D25" s="68">
        <v>15975.27</v>
      </c>
    </row>
    <row r="26" spans="1:4" ht="15">
      <c r="A26" s="78">
        <v>3.3</v>
      </c>
      <c r="B26" s="69" t="s">
        <v>179</v>
      </c>
      <c r="C26" s="70" t="s">
        <v>203</v>
      </c>
      <c r="D26" s="68">
        <v>31574.09</v>
      </c>
    </row>
    <row r="27" spans="1:4" ht="15">
      <c r="A27" s="78">
        <v>3.4</v>
      </c>
      <c r="B27" s="69" t="s">
        <v>221</v>
      </c>
      <c r="C27" s="70" t="s">
        <v>203</v>
      </c>
      <c r="D27" s="68">
        <v>130542</v>
      </c>
    </row>
    <row r="28" spans="1:4" ht="15">
      <c r="A28" s="78"/>
      <c r="B28" s="69" t="s">
        <v>222</v>
      </c>
      <c r="C28" s="70" t="s">
        <v>203</v>
      </c>
      <c r="D28" s="68">
        <v>122956</v>
      </c>
    </row>
    <row r="29" spans="1:4" ht="15">
      <c r="A29" s="78"/>
      <c r="B29" s="69" t="s">
        <v>223</v>
      </c>
      <c r="C29" s="70" t="s">
        <v>203</v>
      </c>
      <c r="D29" s="68">
        <v>7586</v>
      </c>
    </row>
    <row r="30" spans="1:4" ht="15">
      <c r="A30" s="78">
        <v>3.5</v>
      </c>
      <c r="B30" s="69" t="s">
        <v>224</v>
      </c>
      <c r="C30" s="70" t="s">
        <v>203</v>
      </c>
      <c r="D30" s="68">
        <v>13164.39</v>
      </c>
    </row>
    <row r="31" spans="1:4" ht="15">
      <c r="A31" s="78"/>
      <c r="B31" s="79" t="s">
        <v>13</v>
      </c>
      <c r="C31" s="72" t="s">
        <v>203</v>
      </c>
      <c r="D31" s="80">
        <v>221448.83</v>
      </c>
    </row>
    <row r="32" spans="1:4" ht="15.75" thickBot="1">
      <c r="A32" s="81"/>
      <c r="B32" s="82"/>
      <c r="C32" s="81"/>
      <c r="D32" s="81"/>
    </row>
    <row r="33" spans="1:4" ht="15.75" thickBot="1">
      <c r="A33" s="64"/>
      <c r="B33" s="66" t="s">
        <v>225</v>
      </c>
      <c r="C33" s="67" t="s">
        <v>203</v>
      </c>
      <c r="D33" s="77">
        <v>10531.26</v>
      </c>
    </row>
    <row r="34" spans="1:4" ht="15.75" thickBot="1">
      <c r="A34" s="64" t="s">
        <v>226</v>
      </c>
      <c r="B34" s="83" t="s">
        <v>227</v>
      </c>
      <c r="C34" s="84" t="s">
        <v>203</v>
      </c>
      <c r="D34" s="77">
        <v>493464.83</v>
      </c>
    </row>
    <row r="35" spans="1:4" ht="15">
      <c r="A35" s="85" t="s">
        <v>228</v>
      </c>
      <c r="B35" s="86" t="s">
        <v>229</v>
      </c>
      <c r="C35" s="87" t="s">
        <v>203</v>
      </c>
      <c r="D35" s="80">
        <v>38440.6</v>
      </c>
    </row>
    <row r="36" spans="1:4" ht="15">
      <c r="A36" s="85" t="s">
        <v>230</v>
      </c>
      <c r="B36" s="86" t="s">
        <v>231</v>
      </c>
      <c r="C36" s="87" t="s">
        <v>203</v>
      </c>
      <c r="D36" s="80">
        <v>14022.33</v>
      </c>
    </row>
    <row r="37" spans="1:4" ht="15.75" thickBot="1">
      <c r="A37" s="85" t="s">
        <v>232</v>
      </c>
      <c r="B37" s="86" t="s">
        <v>233</v>
      </c>
      <c r="C37" s="87" t="s">
        <v>203</v>
      </c>
      <c r="D37" s="80" t="s">
        <v>214</v>
      </c>
    </row>
    <row r="38" spans="1:4" ht="15.75" thickBot="1">
      <c r="A38" s="64"/>
      <c r="B38" s="88" t="s">
        <v>13</v>
      </c>
      <c r="C38" s="89" t="s">
        <v>203</v>
      </c>
      <c r="D38" s="90">
        <v>52462.93</v>
      </c>
    </row>
    <row r="39" spans="1:4" ht="15">
      <c r="A39" s="85" t="s">
        <v>234</v>
      </c>
      <c r="B39" s="86" t="s">
        <v>167</v>
      </c>
      <c r="C39" s="87" t="s">
        <v>203</v>
      </c>
      <c r="D39" s="80">
        <v>127881.55</v>
      </c>
    </row>
    <row r="40" spans="1:4" ht="15.75" thickBot="1">
      <c r="A40" s="85" t="s">
        <v>235</v>
      </c>
      <c r="B40" s="86" t="s">
        <v>236</v>
      </c>
      <c r="C40" s="87" t="s">
        <v>203</v>
      </c>
      <c r="D40" s="80" t="s">
        <v>214</v>
      </c>
    </row>
    <row r="41" spans="1:4" ht="15.75" thickBot="1">
      <c r="A41" s="64" t="s">
        <v>237</v>
      </c>
      <c r="B41" s="66" t="s">
        <v>238</v>
      </c>
      <c r="C41" s="89" t="s">
        <v>203</v>
      </c>
      <c r="D41" s="90">
        <v>673809.31</v>
      </c>
    </row>
    <row r="42" spans="1:4" ht="15.75" thickBot="1">
      <c r="A42" s="85" t="s">
        <v>239</v>
      </c>
      <c r="B42" s="86" t="s">
        <v>346</v>
      </c>
      <c r="C42" s="87" t="s">
        <v>203</v>
      </c>
      <c r="D42" s="80">
        <f>D41*5%</f>
        <v>33690.465500000006</v>
      </c>
    </row>
    <row r="43" spans="1:4" ht="15.75" thickBot="1">
      <c r="A43" s="64" t="s">
        <v>240</v>
      </c>
      <c r="B43" s="66" t="s">
        <v>227</v>
      </c>
      <c r="C43" s="89" t="s">
        <v>203</v>
      </c>
      <c r="D43" s="90">
        <f>D41+D42</f>
        <v>707499.7755000001</v>
      </c>
    </row>
    <row r="44" spans="1:4" ht="15.75" thickBot="1">
      <c r="A44" s="85" t="s">
        <v>241</v>
      </c>
      <c r="B44" s="86" t="s">
        <v>242</v>
      </c>
      <c r="C44" s="87" t="s">
        <v>203</v>
      </c>
      <c r="D44" s="80">
        <v>6880.21</v>
      </c>
    </row>
    <row r="45" spans="1:4" ht="15.75" thickBot="1">
      <c r="A45" s="64" t="s">
        <v>243</v>
      </c>
      <c r="B45" s="66" t="s">
        <v>244</v>
      </c>
      <c r="C45" s="89" t="s">
        <v>203</v>
      </c>
      <c r="D45" s="90">
        <f>D43+D44</f>
        <v>714379.9855000001</v>
      </c>
    </row>
    <row r="46" spans="1:4" ht="15">
      <c r="A46" s="91"/>
      <c r="B46" s="92" t="s">
        <v>245</v>
      </c>
      <c r="C46" s="98"/>
      <c r="D46" s="93" t="s">
        <v>347</v>
      </c>
    </row>
    <row r="47" spans="1:4" ht="15">
      <c r="A47" s="91"/>
      <c r="B47" s="92" t="s">
        <v>246</v>
      </c>
      <c r="C47" s="98"/>
      <c r="D47" s="93" t="s">
        <v>348</v>
      </c>
    </row>
    <row r="48" spans="1:4" ht="15">
      <c r="A48" s="91"/>
      <c r="B48" s="92" t="s">
        <v>349</v>
      </c>
      <c r="C48" s="98"/>
      <c r="D48" s="93">
        <v>1016.03</v>
      </c>
    </row>
    <row r="49" spans="1:4" ht="15">
      <c r="A49" s="91"/>
      <c r="B49" s="94" t="s">
        <v>247</v>
      </c>
      <c r="C49" s="94"/>
      <c r="D49" s="95" t="s">
        <v>248</v>
      </c>
    </row>
    <row r="50" spans="1:4" ht="15">
      <c r="A50" s="91"/>
      <c r="B50" s="100"/>
      <c r="C50" s="91"/>
      <c r="D50" s="91"/>
    </row>
    <row r="51" spans="1:4" ht="15">
      <c r="A51" s="91"/>
      <c r="B51" s="100"/>
      <c r="C51" s="91"/>
      <c r="D51" s="91"/>
    </row>
    <row r="52" spans="1:4" ht="15">
      <c r="A52" s="91"/>
      <c r="B52" s="92"/>
      <c r="C52" s="91"/>
      <c r="D52" s="99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421875" style="0" customWidth="1"/>
    <col min="3" max="3" width="17.57421875" style="10" customWidth="1"/>
    <col min="4" max="5" width="0.13671875" style="0" customWidth="1"/>
    <col min="6" max="6" width="21.57421875" style="16" customWidth="1"/>
    <col min="7" max="9" width="9.140625" style="16" customWidth="1"/>
  </cols>
  <sheetData>
    <row r="2" spans="1:3" ht="15">
      <c r="A2" s="140" t="s">
        <v>129</v>
      </c>
      <c r="B2" s="140"/>
      <c r="C2" s="140"/>
    </row>
    <row r="4" spans="1:5" ht="15.75">
      <c r="A4" s="62" t="s">
        <v>193</v>
      </c>
      <c r="B4" s="62"/>
      <c r="C4" s="62"/>
      <c r="D4" s="62"/>
      <c r="E4" s="62"/>
    </row>
    <row r="5" spans="1:5" ht="15">
      <c r="A5" s="96" t="s">
        <v>253</v>
      </c>
      <c r="B5" s="96"/>
      <c r="C5" s="96"/>
      <c r="D5" s="96"/>
      <c r="E5" s="96"/>
    </row>
    <row r="6" spans="1:5" ht="15">
      <c r="A6" s="63" t="s">
        <v>324</v>
      </c>
      <c r="B6" s="63"/>
      <c r="C6" s="63"/>
      <c r="D6" s="63"/>
      <c r="E6" s="63"/>
    </row>
    <row r="7" spans="1:5" ht="30" thickBot="1">
      <c r="A7" s="97" t="s">
        <v>195</v>
      </c>
      <c r="B7" s="97"/>
      <c r="C7" s="97"/>
      <c r="D7" s="97"/>
      <c r="E7" s="97"/>
    </row>
    <row r="8" spans="1:6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04"/>
      <c r="F8" s="64" t="s">
        <v>199</v>
      </c>
    </row>
    <row r="9" spans="1:6" ht="15.75" thickBot="1">
      <c r="A9" s="64" t="s">
        <v>200</v>
      </c>
      <c r="B9" s="66" t="s">
        <v>201</v>
      </c>
      <c r="C9" s="67"/>
      <c r="D9" s="64"/>
      <c r="E9" s="104"/>
      <c r="F9" s="64"/>
    </row>
    <row r="10" spans="1:6" ht="15">
      <c r="A10" s="68">
        <v>1.1</v>
      </c>
      <c r="B10" s="69" t="s">
        <v>202</v>
      </c>
      <c r="C10" s="70" t="s">
        <v>203</v>
      </c>
      <c r="D10" s="68">
        <v>39965.8</v>
      </c>
      <c r="E10" s="105"/>
      <c r="F10" s="68">
        <v>39965.8</v>
      </c>
    </row>
    <row r="11" spans="1:6" ht="15">
      <c r="A11" s="68">
        <v>1.2</v>
      </c>
      <c r="B11" s="69" t="s">
        <v>204</v>
      </c>
      <c r="C11" s="70" t="s">
        <v>203</v>
      </c>
      <c r="D11" s="68">
        <v>7023.8</v>
      </c>
      <c r="E11" s="105"/>
      <c r="F11" s="68">
        <v>7023.8</v>
      </c>
    </row>
    <row r="12" spans="1:6" ht="15">
      <c r="A12" s="68">
        <v>1.3</v>
      </c>
      <c r="B12" s="69" t="s">
        <v>205</v>
      </c>
      <c r="C12" s="70" t="s">
        <v>203</v>
      </c>
      <c r="D12" s="68" t="s">
        <v>214</v>
      </c>
      <c r="E12" s="105"/>
      <c r="F12" s="68" t="s">
        <v>214</v>
      </c>
    </row>
    <row r="13" spans="1:6" ht="15">
      <c r="A13" s="68">
        <v>1.4</v>
      </c>
      <c r="B13" s="69" t="s">
        <v>206</v>
      </c>
      <c r="C13" s="70" t="s">
        <v>203</v>
      </c>
      <c r="D13" s="68">
        <v>19709.12</v>
      </c>
      <c r="E13" s="105"/>
      <c r="F13" s="68">
        <v>19709.12</v>
      </c>
    </row>
    <row r="14" spans="1:6" ht="15">
      <c r="A14" s="68">
        <v>1.5</v>
      </c>
      <c r="B14" s="69" t="s">
        <v>207</v>
      </c>
      <c r="C14" s="70" t="s">
        <v>203</v>
      </c>
      <c r="D14" s="68">
        <v>45256.73</v>
      </c>
      <c r="E14" s="105"/>
      <c r="F14" s="68">
        <v>45256.73</v>
      </c>
    </row>
    <row r="15" spans="1:6" ht="26.25">
      <c r="A15" s="68">
        <v>1.6</v>
      </c>
      <c r="B15" s="69" t="s">
        <v>208</v>
      </c>
      <c r="C15" s="70" t="s">
        <v>203</v>
      </c>
      <c r="D15" s="68">
        <v>2281.74</v>
      </c>
      <c r="E15" s="105"/>
      <c r="F15" s="68">
        <v>2281.74</v>
      </c>
    </row>
    <row r="16" spans="1:6" ht="15">
      <c r="A16" s="68">
        <v>1.7</v>
      </c>
      <c r="B16" s="69" t="s">
        <v>209</v>
      </c>
      <c r="C16" s="70" t="s">
        <v>203</v>
      </c>
      <c r="D16" s="68">
        <v>59105.18</v>
      </c>
      <c r="E16" s="105"/>
      <c r="F16" s="68">
        <v>59105.18</v>
      </c>
    </row>
    <row r="17" spans="1:6" ht="15.75" thickBot="1">
      <c r="A17" s="71" t="s">
        <v>13</v>
      </c>
      <c r="B17" s="71"/>
      <c r="C17" s="72" t="s">
        <v>203</v>
      </c>
      <c r="D17" s="73">
        <v>173342.37</v>
      </c>
      <c r="E17" s="106"/>
      <c r="F17" s="73">
        <v>173342.37</v>
      </c>
    </row>
    <row r="18" spans="1:6" ht="15.75" thickBot="1">
      <c r="A18" s="64" t="s">
        <v>210</v>
      </c>
      <c r="B18" s="66" t="s">
        <v>211</v>
      </c>
      <c r="C18" s="67"/>
      <c r="D18" s="64"/>
      <c r="E18" s="104"/>
      <c r="F18" s="64"/>
    </row>
    <row r="19" spans="1:6" ht="15">
      <c r="A19" s="68">
        <v>2.1</v>
      </c>
      <c r="B19" s="69" t="s">
        <v>212</v>
      </c>
      <c r="C19" s="70" t="s">
        <v>203</v>
      </c>
      <c r="D19" s="68">
        <v>86377.5</v>
      </c>
      <c r="E19" s="105"/>
      <c r="F19" s="68">
        <v>86377.5</v>
      </c>
    </row>
    <row r="20" spans="1:6" ht="15">
      <c r="A20" s="68">
        <v>2.2</v>
      </c>
      <c r="B20" s="69" t="s">
        <v>213</v>
      </c>
      <c r="C20" s="70" t="s">
        <v>203</v>
      </c>
      <c r="D20" s="68">
        <v>34842.64</v>
      </c>
      <c r="E20" s="105"/>
      <c r="F20" s="68">
        <v>34842.64</v>
      </c>
    </row>
    <row r="21" spans="1:6" ht="15">
      <c r="A21" s="68">
        <v>2.3</v>
      </c>
      <c r="B21" s="69" t="s">
        <v>204</v>
      </c>
      <c r="C21" s="70" t="s">
        <v>203</v>
      </c>
      <c r="D21" s="68">
        <v>13310.46</v>
      </c>
      <c r="E21" s="105"/>
      <c r="F21" s="68">
        <v>13310.46</v>
      </c>
    </row>
    <row r="22" spans="1:6" ht="15.75" thickBot="1">
      <c r="A22" s="74"/>
      <c r="B22" s="75" t="s">
        <v>13</v>
      </c>
      <c r="C22" s="72" t="s">
        <v>203</v>
      </c>
      <c r="D22" s="76">
        <v>134530.61</v>
      </c>
      <c r="E22" s="105"/>
      <c r="F22" s="76">
        <v>134530.61</v>
      </c>
    </row>
    <row r="23" spans="1:6" ht="15.75" thickBot="1">
      <c r="A23" s="64" t="s">
        <v>217</v>
      </c>
      <c r="B23" s="66" t="s">
        <v>218</v>
      </c>
      <c r="C23" s="67"/>
      <c r="D23" s="77"/>
      <c r="E23" s="105"/>
      <c r="F23" s="77"/>
    </row>
    <row r="24" spans="1:6" ht="15">
      <c r="A24" s="78">
        <v>3.1</v>
      </c>
      <c r="B24" s="69" t="s">
        <v>219</v>
      </c>
      <c r="C24" s="70" t="s">
        <v>203</v>
      </c>
      <c r="D24" s="68">
        <v>31703.15</v>
      </c>
      <c r="E24" s="106"/>
      <c r="F24" s="68">
        <v>31703.15</v>
      </c>
    </row>
    <row r="25" spans="1:6" ht="15">
      <c r="A25" s="78">
        <v>3.2</v>
      </c>
      <c r="B25" s="69" t="s">
        <v>220</v>
      </c>
      <c r="C25" s="70" t="s">
        <v>203</v>
      </c>
      <c r="D25" s="68">
        <v>16205.68</v>
      </c>
      <c r="E25" s="106"/>
      <c r="F25" s="68">
        <v>16205.68</v>
      </c>
    </row>
    <row r="26" spans="1:6" ht="15">
      <c r="A26" s="78">
        <v>3.3</v>
      </c>
      <c r="B26" s="69" t="s">
        <v>179</v>
      </c>
      <c r="C26" s="70" t="s">
        <v>203</v>
      </c>
      <c r="D26" s="68">
        <v>11184.49</v>
      </c>
      <c r="E26" s="105"/>
      <c r="F26" s="68">
        <v>11184.49</v>
      </c>
    </row>
    <row r="27" spans="1:6" ht="15">
      <c r="A27" s="78">
        <v>3.4</v>
      </c>
      <c r="B27" s="69" t="s">
        <v>221</v>
      </c>
      <c r="C27" s="70" t="s">
        <v>203</v>
      </c>
      <c r="D27" s="68" t="s">
        <v>214</v>
      </c>
      <c r="E27" s="105"/>
      <c r="F27" s="68" t="s">
        <v>214</v>
      </c>
    </row>
    <row r="28" spans="1:6" ht="15">
      <c r="A28" s="78"/>
      <c r="B28" s="69" t="s">
        <v>222</v>
      </c>
      <c r="C28" s="70" t="s">
        <v>203</v>
      </c>
      <c r="D28" s="68" t="s">
        <v>214</v>
      </c>
      <c r="E28" s="105"/>
      <c r="F28" s="68" t="s">
        <v>214</v>
      </c>
    </row>
    <row r="29" spans="1:6" ht="15">
      <c r="A29" s="78"/>
      <c r="B29" s="69" t="s">
        <v>223</v>
      </c>
      <c r="C29" s="70" t="s">
        <v>203</v>
      </c>
      <c r="D29" s="68" t="s">
        <v>214</v>
      </c>
      <c r="E29" s="105"/>
      <c r="F29" s="68" t="s">
        <v>214</v>
      </c>
    </row>
    <row r="30" spans="1:6" ht="15">
      <c r="A30" s="78">
        <v>3.5</v>
      </c>
      <c r="B30" s="69" t="s">
        <v>224</v>
      </c>
      <c r="C30" s="70" t="s">
        <v>203</v>
      </c>
      <c r="D30" s="68">
        <v>15270.39</v>
      </c>
      <c r="E30" s="105"/>
      <c r="F30" s="68">
        <v>15270.39</v>
      </c>
    </row>
    <row r="31" spans="1:6" ht="15">
      <c r="A31" s="78"/>
      <c r="B31" s="79" t="s">
        <v>13</v>
      </c>
      <c r="C31" s="72" t="s">
        <v>203</v>
      </c>
      <c r="D31" s="80">
        <v>74363.71</v>
      </c>
      <c r="E31" s="105"/>
      <c r="F31" s="80">
        <v>74363.71</v>
      </c>
    </row>
    <row r="32" spans="1:6" ht="15.75" thickBot="1">
      <c r="A32" s="81"/>
      <c r="B32" s="82"/>
      <c r="C32" s="81"/>
      <c r="D32" s="81"/>
      <c r="E32" s="105"/>
      <c r="F32" s="81"/>
    </row>
    <row r="33" spans="1:6" ht="15.75" thickBot="1">
      <c r="A33" s="64"/>
      <c r="B33" s="66" t="s">
        <v>225</v>
      </c>
      <c r="C33" s="67" t="s">
        <v>203</v>
      </c>
      <c r="D33" s="77">
        <v>7206.3</v>
      </c>
      <c r="E33" s="107"/>
      <c r="F33" s="77">
        <v>7206.3</v>
      </c>
    </row>
    <row r="34" spans="1:6" ht="15.75" thickBot="1">
      <c r="A34" s="64" t="s">
        <v>226</v>
      </c>
      <c r="B34" s="83" t="s">
        <v>227</v>
      </c>
      <c r="C34" s="84" t="s">
        <v>203</v>
      </c>
      <c r="D34" s="77">
        <v>389442.98</v>
      </c>
      <c r="E34" s="108"/>
      <c r="F34" s="77">
        <v>389442.98</v>
      </c>
    </row>
    <row r="35" spans="1:6" ht="15">
      <c r="A35" s="85" t="s">
        <v>228</v>
      </c>
      <c r="B35" s="86" t="s">
        <v>229</v>
      </c>
      <c r="C35" s="87" t="s">
        <v>203</v>
      </c>
      <c r="D35" s="80">
        <v>44590.23</v>
      </c>
      <c r="E35" s="106"/>
      <c r="F35" s="80">
        <v>44590.23</v>
      </c>
    </row>
    <row r="36" spans="1:6" ht="15">
      <c r="A36" s="85" t="s">
        <v>230</v>
      </c>
      <c r="B36" s="86" t="s">
        <v>231</v>
      </c>
      <c r="C36" s="87" t="s">
        <v>203</v>
      </c>
      <c r="D36" s="80">
        <v>16265.58</v>
      </c>
      <c r="E36" s="106"/>
      <c r="F36" s="80">
        <v>16265.58</v>
      </c>
    </row>
    <row r="37" spans="1:6" ht="15.75" thickBot="1">
      <c r="A37" s="85" t="s">
        <v>232</v>
      </c>
      <c r="B37" s="86" t="s">
        <v>233</v>
      </c>
      <c r="C37" s="87" t="s">
        <v>203</v>
      </c>
      <c r="D37" s="80" t="s">
        <v>214</v>
      </c>
      <c r="E37" s="107"/>
      <c r="F37" s="80" t="s">
        <v>214</v>
      </c>
    </row>
    <row r="38" spans="1:6" ht="15.75" thickBot="1">
      <c r="A38" s="64"/>
      <c r="B38" s="88" t="s">
        <v>13</v>
      </c>
      <c r="C38" s="89" t="s">
        <v>203</v>
      </c>
      <c r="D38" s="90">
        <v>60855.81</v>
      </c>
      <c r="E38" s="107"/>
      <c r="F38" s="90">
        <v>60855.81</v>
      </c>
    </row>
    <row r="39" spans="1:6" ht="15">
      <c r="A39" s="85" t="s">
        <v>234</v>
      </c>
      <c r="B39" s="86" t="s">
        <v>167</v>
      </c>
      <c r="C39" s="87" t="s">
        <v>203</v>
      </c>
      <c r="D39" s="80">
        <v>148339.72</v>
      </c>
      <c r="E39" s="107"/>
      <c r="F39" s="80">
        <v>148339.72</v>
      </c>
    </row>
    <row r="40" spans="1:6" ht="15.75" thickBot="1">
      <c r="A40" s="85" t="s">
        <v>235</v>
      </c>
      <c r="B40" s="86" t="s">
        <v>236</v>
      </c>
      <c r="C40" s="87" t="s">
        <v>203</v>
      </c>
      <c r="D40" s="80" t="s">
        <v>214</v>
      </c>
      <c r="E40" s="107"/>
      <c r="F40" s="80" t="s">
        <v>214</v>
      </c>
    </row>
    <row r="41" spans="1:6" ht="15.75" thickBot="1">
      <c r="A41" s="64" t="s">
        <v>237</v>
      </c>
      <c r="B41" s="66" t="s">
        <v>238</v>
      </c>
      <c r="C41" s="89" t="s">
        <v>203</v>
      </c>
      <c r="D41" s="90">
        <v>598638.52</v>
      </c>
      <c r="E41" s="107"/>
      <c r="F41" s="90">
        <v>598638.52</v>
      </c>
    </row>
    <row r="42" spans="1:6" ht="15.75" thickBot="1">
      <c r="A42" s="85" t="s">
        <v>239</v>
      </c>
      <c r="B42" s="86" t="s">
        <v>289</v>
      </c>
      <c r="C42" s="87" t="s">
        <v>203</v>
      </c>
      <c r="D42" s="80">
        <v>35918.31</v>
      </c>
      <c r="E42" s="107"/>
      <c r="F42" s="80">
        <v>35918.31</v>
      </c>
    </row>
    <row r="43" spans="1:6" ht="15.75" thickBot="1">
      <c r="A43" s="64" t="s">
        <v>240</v>
      </c>
      <c r="B43" s="66" t="s">
        <v>227</v>
      </c>
      <c r="C43" s="89" t="s">
        <v>203</v>
      </c>
      <c r="D43" s="90">
        <v>634556.83</v>
      </c>
      <c r="E43" s="107"/>
      <c r="F43" s="90">
        <v>634556.83</v>
      </c>
    </row>
    <row r="44" spans="1:6" ht="15.75" thickBot="1">
      <c r="A44" s="85" t="s">
        <v>241</v>
      </c>
      <c r="B44" s="86" t="s">
        <v>242</v>
      </c>
      <c r="C44" s="87" t="s">
        <v>203</v>
      </c>
      <c r="D44" s="80">
        <v>7980.88</v>
      </c>
      <c r="E44" s="107"/>
      <c r="F44" s="80">
        <v>7980.88</v>
      </c>
    </row>
    <row r="45" spans="1:6" ht="15.75" thickBot="1">
      <c r="A45" s="64" t="s">
        <v>243</v>
      </c>
      <c r="B45" s="66" t="s">
        <v>244</v>
      </c>
      <c r="C45" s="89" t="s">
        <v>203</v>
      </c>
      <c r="D45" s="90">
        <v>642537.71</v>
      </c>
      <c r="E45" s="107"/>
      <c r="F45" s="90">
        <v>642537.71</v>
      </c>
    </row>
    <row r="46" spans="1:6" ht="15">
      <c r="A46" s="91"/>
      <c r="B46" s="92" t="s">
        <v>245</v>
      </c>
      <c r="C46" s="98"/>
      <c r="D46" s="93" t="s">
        <v>302</v>
      </c>
      <c r="E46" s="107"/>
      <c r="F46" s="93" t="s">
        <v>302</v>
      </c>
    </row>
    <row r="47" spans="1:6" ht="15">
      <c r="A47" s="91"/>
      <c r="B47" s="92" t="s">
        <v>246</v>
      </c>
      <c r="C47" s="98"/>
      <c r="D47" s="93" t="s">
        <v>352</v>
      </c>
      <c r="E47" s="107"/>
      <c r="F47" s="93" t="s">
        <v>352</v>
      </c>
    </row>
    <row r="48" spans="1:6" ht="15">
      <c r="A48" s="91"/>
      <c r="B48" s="92" t="s">
        <v>332</v>
      </c>
      <c r="C48" s="98"/>
      <c r="D48" s="93" t="s">
        <v>353</v>
      </c>
      <c r="E48" s="93"/>
      <c r="F48" s="93" t="s">
        <v>353</v>
      </c>
    </row>
    <row r="49" spans="1:6" ht="15">
      <c r="A49" s="91"/>
      <c r="B49" s="92" t="s">
        <v>327</v>
      </c>
      <c r="C49" s="98"/>
      <c r="D49" s="93" t="s">
        <v>354</v>
      </c>
      <c r="E49" s="93"/>
      <c r="F49" s="93" t="s">
        <v>354</v>
      </c>
    </row>
    <row r="50" spans="1:6" ht="15">
      <c r="A50" s="91"/>
      <c r="B50" s="94" t="s">
        <v>247</v>
      </c>
      <c r="C50" s="94"/>
      <c r="D50" s="95" t="s">
        <v>248</v>
      </c>
      <c r="E50" s="93"/>
      <c r="F50" s="95" t="s">
        <v>248</v>
      </c>
    </row>
    <row r="51" spans="1:6" ht="15">
      <c r="A51" s="91"/>
      <c r="B51" s="100"/>
      <c r="C51" s="91"/>
      <c r="D51" s="91"/>
      <c r="F51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2014-03-17T12:37:42Z</cp:lastPrinted>
  <dcterms:created xsi:type="dcterms:W3CDTF">2006-09-28T05:33:49Z</dcterms:created>
  <dcterms:modified xsi:type="dcterms:W3CDTF">2015-03-05T07:36:21Z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