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15120" windowHeight="8010" firstSheet="5" activeTab="7"/>
  </bookViews>
  <sheets>
    <sheet name="ГЛАВНАЯ" sheetId="1" r:id="rId1"/>
    <sheet name="1-й Индустриальный пер.д.12" sheetId="2" r:id="rId2"/>
    <sheet name="Бронная ул.д.13 корп.1" sheetId="3" r:id="rId3"/>
    <sheet name="Бронная ул.д.14" sheetId="4" r:id="rId4"/>
    <sheet name="Бронная 20 корп1" sheetId="5" r:id="rId5"/>
    <sheet name="Народный бульвар.д.4" sheetId="6" r:id="rId6"/>
    <sheet name="Магистральная ул.д.8 корп.1" sheetId="7" r:id="rId7"/>
    <sheet name="Магистральная ул.д.13 корп.3" sheetId="8" r:id="rId8"/>
    <sheet name="Магистральная ул.д.16" sheetId="9" r:id="rId9"/>
    <sheet name="Магистральная ул.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 корп.11" sheetId="16" r:id="rId16"/>
    <sheet name="Октябрьская ул.д.31-1" sheetId="17" r:id="rId17"/>
    <sheet name="Октябрьская ул.д.33" sheetId="18" r:id="rId18"/>
    <sheet name="Октябрьская ул.д.32-16" sheetId="19" r:id="rId19"/>
    <sheet name="Октябрьская ул.д.34" sheetId="20" r:id="rId20"/>
    <sheet name="Октябрьская ул.д.37 &quot;а&quot;" sheetId="21" r:id="rId21"/>
    <sheet name="Октябрьская ул.д.37 корп.1" sheetId="22" r:id="rId22"/>
    <sheet name="Октябрьская ул.д.37 корп.2" sheetId="23" r:id="rId23"/>
    <sheet name="Октябрьская ул.д.38" sheetId="24" r:id="rId24"/>
    <sheet name="Октябрьская ул.д.39" sheetId="25" r:id="rId25"/>
    <sheet name="Октябрьская ул.д.40 корп.17" sheetId="26" r:id="rId26"/>
    <sheet name="Октябрьская ул.д.49 корп.1" sheetId="27" r:id="rId27"/>
    <sheet name="Октябрьская ул.д.52" sheetId="28" r:id="rId28"/>
    <sheet name="Октябрьская ул.д.56" sheetId="29" r:id="rId29"/>
    <sheet name="Энгельса ул.д.31" sheetId="30" r:id="rId30"/>
    <sheet name="Энгельса ул.д.35 корп.7" sheetId="31" r:id="rId31"/>
    <sheet name="Энгельса ул.д.43" sheetId="32" r:id="rId32"/>
    <sheet name="Энгельса ул.д.47" sheetId="33" r:id="rId33"/>
    <sheet name="Энгельса ул.д.51" sheetId="34" r:id="rId34"/>
    <sheet name="Энгельса ул.д.53" sheetId="35" r:id="rId35"/>
    <sheet name="Октябрьская ул.д.58" sheetId="36" r:id="rId36"/>
    <sheet name="Октябрьская ул.д.60" sheetId="37" r:id="rId37"/>
    <sheet name="Магистральная ул.д.13" sheetId="38" r:id="rId38"/>
    <sheet name="Магистральная ул.д.15" sheetId="39" r:id="rId39"/>
    <sheet name="Магистральная ул.д.17" sheetId="40" r:id="rId40"/>
    <sheet name="Новикова-Прибоя ул.д.24 корп.1" sheetId="41" r:id="rId41"/>
    <sheet name="Новикова-Прибоя ул.д.24 корп.2" sheetId="42" r:id="rId42"/>
  </sheets>
  <definedNames/>
  <calcPr fullCalcOnLoad="1"/>
</workbook>
</file>

<file path=xl/sharedStrings.xml><?xml version="1.0" encoding="utf-8"?>
<sst xmlns="http://schemas.openxmlformats.org/spreadsheetml/2006/main" count="2516" uniqueCount="160">
  <si>
    <t>Наименование доходов</t>
  </si>
  <si>
    <t>Общая площадь</t>
  </si>
  <si>
    <t>Тариф</t>
  </si>
  <si>
    <t>Наименование статей</t>
  </si>
  <si>
    <t>в том числе:</t>
  </si>
  <si>
    <t>дворников</t>
  </si>
  <si>
    <t>уборщиц лестничных клеток</t>
  </si>
  <si>
    <t>приобретение моющих средств</t>
  </si>
  <si>
    <t>приобретение песочно-соленой смеси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</si>
  <si>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</si>
  <si>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</si>
  <si>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</si>
  <si>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</si>
  <si>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</si>
  <si>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</si>
  <si>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</si>
  <si>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</si>
  <si>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</si>
  <si>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</si>
  <si>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</si>
  <si>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</si>
  <si>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прочие расходы</t>
  </si>
  <si>
    <t>Текущий ремонт общего имущества дома-всего.В том числе:</t>
  </si>
  <si>
    <t>материалы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</si>
  <si>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</si>
  <si>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</si>
  <si>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</si>
  <si>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</si>
  <si>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</si>
  <si>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</si>
  <si>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</si>
  <si>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</si>
  <si>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</si>
  <si>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жилые дома со всеми видами благоустройства,без мусоропровода,без уборщиц</t>
  </si>
  <si>
    <t xml:space="preserve">№ </t>
  </si>
  <si>
    <t>Благоустройство и санитаная очистка домовладений, всего</t>
  </si>
  <si>
    <t xml:space="preserve">з/плата </t>
  </si>
  <si>
    <t>дератизация подвалов и дезинсекция контейнеров и ящиков</t>
  </si>
  <si>
    <t>Обслуживание ВДГО</t>
  </si>
  <si>
    <t xml:space="preserve">Зарплата рабочих текущего ремонта и машинистов насосных установок </t>
  </si>
  <si>
    <t>прочие (в т.ч. подрядные организации)</t>
  </si>
  <si>
    <t>Зарплата мастеров, диспетчеров, сторожей, уборщиц служебных помещений</t>
  </si>
  <si>
    <t>Общеэксплуатационные расходы .</t>
  </si>
  <si>
    <t>Налог 15%</t>
  </si>
  <si>
    <t>Размер платы за содержание и ремонт жилья, руб/кв.м</t>
  </si>
  <si>
    <t>Для жилого дома по адресу:г.Рязань,1-й Индустриальный пер., д.12</t>
  </si>
  <si>
    <t>1-й Индустриальный пер.д.12</t>
  </si>
  <si>
    <t>Бронная ул.д.13 корп.1</t>
  </si>
  <si>
    <t>Магистральная ул.д.19</t>
  </si>
  <si>
    <t>Народный бульвар.д.4</t>
  </si>
  <si>
    <t>Для жилого дома по адресу:г.Рязань,ул.Бронная,д.13,корп.1</t>
  </si>
  <si>
    <t>Для жилого дома по адресу:г.Рязань,ул.Магистральная, д.19</t>
  </si>
  <si>
    <t>Для жилого дома по адресу:г.Рязань,Народный бульвар,д.4</t>
  </si>
  <si>
    <t>Для просмотра информации о Вашем доме, нажмите на адрес дома. Форма для просмотра откроется автоматически.</t>
  </si>
  <si>
    <t>№ п/п</t>
  </si>
  <si>
    <t>Адрес дома</t>
  </si>
  <si>
    <t>Бронная ул.д.14</t>
  </si>
  <si>
    <t>Магистральная ул.д.8 корп.1</t>
  </si>
  <si>
    <t>Магистральная ул.д.13 корп.3</t>
  </si>
  <si>
    <t>Магистральная ул.д.16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</si>
  <si>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</si>
  <si>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</si>
  <si>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</si>
  <si>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</si>
  <si>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 корп.11</t>
  </si>
  <si>
    <t>Октябрьская ул.д.31 корп.1</t>
  </si>
  <si>
    <t>Октябрьская ул.д.32 корп.16</t>
  </si>
  <si>
    <t>Октябрьская ул.д.34</t>
  </si>
  <si>
    <t>Октябрьская ул.д.37 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</si>
  <si>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</si>
  <si>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</si>
  <si>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</si>
  <si>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</si>
  <si>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</si>
  <si>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</si>
  <si>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</si>
  <si>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</si>
  <si>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</si>
  <si>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</si>
  <si>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</si>
  <si>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</si>
  <si>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</si>
  <si>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</si>
  <si>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Магистральная ул.д.20</t>
  </si>
  <si>
    <t>Вернуться на главную страницу к списку домов</t>
  </si>
  <si>
    <t>Для жилого дома по адресу:г.Рязань,ул.Бронная,д.14</t>
  </si>
  <si>
    <t>Для жилого дома по адресу:г.Рязань,Магистральная ул.,д.8 корп.1</t>
  </si>
  <si>
    <t>Для жилого дома по адресу:г.Рязань,Магистральная ул.,д.13 корп.3</t>
  </si>
  <si>
    <t>Для жилого дома по адресу:г.Рязань,Магистральная ул.,д.16</t>
  </si>
  <si>
    <t>Для жилого дома по адресу:г.Рязань,ул.Магистральная, д.20</t>
  </si>
  <si>
    <t>Для жилого дома по адресу:г.Рязань,Культуры ул.,д.5</t>
  </si>
  <si>
    <t>Для жилого дома по адресу:г.Рязань,Культуры ул.,д.7</t>
  </si>
  <si>
    <t>Для жилого дома по адресу:г.Рязань,Октябрьская ул.,д.34</t>
  </si>
  <si>
    <t>Для жилого дома по адресу:г.Рязань,Октябрьская ул.,д.37 "а"</t>
  </si>
  <si>
    <t>Для жилого дома по адресу:г.Рязань,Октябрьская ул.,д.37, корп.1</t>
  </si>
  <si>
    <t>Для жилого дома по адресу:г.Рязань,Октябрьская ул.,д.37, корп.2</t>
  </si>
  <si>
    <t>Для жилого дома по адресу:г.Рязань,Октябрьская ул.,д.38</t>
  </si>
  <si>
    <t>Для жилого дома по адресу:г.Рязань,Октябрьская ул.,д.39</t>
  </si>
  <si>
    <t>Для жилого дома по адресу:г.Рязань,Октябрьская ул.,д.49 корп.1</t>
  </si>
  <si>
    <t>Для жилого дома по адресу:г.Рязань,Октябрьская ул.,д.52</t>
  </si>
  <si>
    <t>Для жилого дома по адресу:г.Рязань,Октябрьская ул.,д.56</t>
  </si>
  <si>
    <t>Для жилого дома по адресу:г.Рязань,Энгельса ул.,д.31</t>
  </si>
  <si>
    <t>Для жилого дома по адресу:г.Рязань,Энгельса ул.,д.43</t>
  </si>
  <si>
    <t>Для жилого дома по адресу:г.Рязань,Энгельса ул.,д.47</t>
  </si>
  <si>
    <t>Для жилого дома по адресу:г.Рязань,Энгельса ул.,д.51</t>
  </si>
  <si>
    <t>Для жилого дома по адресу:г.Рязань,Энгельса ул.,д.53</t>
  </si>
  <si>
    <t>Для жилого дома по адресу:г.Рязань,Октябрьская ул.д.58</t>
  </si>
  <si>
    <t>Для жилого дома по адресу:г.Рязань,Октябрьская ул.д.60</t>
  </si>
  <si>
    <t>Для жилого дома по адресу:г.Рязань,Магистральная ул.д.13</t>
  </si>
  <si>
    <t>Для жилого дома по адресу:г.Рязань,Магистральная ул.д.15</t>
  </si>
  <si>
    <t>Для жилого дома по адресу:г.Рязань,Магистральная ул.д.17</t>
  </si>
  <si>
    <t>Для жилого дома по адресу:г.Рязань,Новикова-Прибоя ул.д.24 корп.1</t>
  </si>
  <si>
    <t>Для жилого дома по адресу:г.Рязань,Новикова-Прибоя ул.д.24 корп.2</t>
  </si>
  <si>
    <t>Отчисления во внебюджетные фонды(20,2%)</t>
  </si>
  <si>
    <t xml:space="preserve">Перечень жилых домов,  находящихся в управлении и на обслуживании по договорам с ООО "ЖКО Приокский". </t>
  </si>
  <si>
    <t>в т.ч. управление (9,85% от тарифа)</t>
  </si>
  <si>
    <t>Для жилого дома по адресу:г.Рязань,Октябрьская ул.,д.31 /1</t>
  </si>
  <si>
    <t>Для жилого дома по адресу:г.Рязань,Октябрьская ул.,д.32/16</t>
  </si>
  <si>
    <t>Для жилого дома по адресу:г.Рязань,Культуры ул.,д.10 /11</t>
  </si>
  <si>
    <t>Для жилого дома по адресу:г.Рязань,Культуры ул.,д.9 /15</t>
  </si>
  <si>
    <t>Для жилого дома по адресу:г.Рязань,Культуры ул.,д.1/14</t>
  </si>
  <si>
    <t>Для жилого дома по адресу:г.Рязань,Октябрьская ул.,д.40/17</t>
  </si>
  <si>
    <t>Для жилого дома по адресу:г.Рязань,Энгельса ул.,д.35 /7</t>
  </si>
  <si>
    <t>Октябрьская ул.,д.58</t>
  </si>
  <si>
    <t>Октябрьская ул.,д.60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</si>
  <si>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</si>
  <si>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</si>
  <si>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</si>
  <si>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</si>
  <si>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Новикова-Прибоя ул.д.24 корп.2</t>
  </si>
  <si>
    <t>Бронная 20 корп1</t>
  </si>
  <si>
    <t>Для жилого дома по адресу:г.Рязань,ул.Бронная, д.20 корп.1</t>
  </si>
  <si>
    <t>приобретение спецодежды, инструмента и инвентаря дворников</t>
  </si>
  <si>
    <t xml:space="preserve">вывоз крупногабаритного мусора </t>
  </si>
  <si>
    <t>прочие (подряд)</t>
  </si>
  <si>
    <t>техобслуживание венканалов и дымоходов</t>
  </si>
  <si>
    <t>проведение мероприятий по противопожарной безопасности домов</t>
  </si>
  <si>
    <t>спецодежда, инструмент, инвентарь</t>
  </si>
  <si>
    <t>Сметная стоимость работ (услуг) по содержанию и ремонту общего имущества в многоквартирных домах на  2014 год - месячная сметная стоимость.</t>
  </si>
  <si>
    <t>Октябрьская ул.д.33</t>
  </si>
  <si>
    <t>Для жилого дома по адресу:г.Рязань, ул.Октябрьская,д.33</t>
  </si>
  <si>
    <t>жилые дома со всеми видами благоустройства,без мусоропровода, с  уборщицей</t>
  </si>
  <si>
    <t>жилые дома со всеми видами благоустройства,без мусоропровода,с уборщицей</t>
  </si>
  <si>
    <t>Налог</t>
  </si>
  <si>
    <t>2,9</t>
  </si>
  <si>
    <t>с  01.07.2014</t>
  </si>
  <si>
    <t>2,8</t>
  </si>
  <si>
    <t>техобслуживание вентканалов и дымоходов</t>
  </si>
  <si>
    <t>страхование лифтов</t>
  </si>
  <si>
    <t xml:space="preserve">Налог </t>
  </si>
  <si>
    <t>Рентабельность</t>
  </si>
  <si>
    <t>Директор ООО "ЖКО Приокский"</t>
  </si>
  <si>
    <t>А.Е.Митяев</t>
  </si>
  <si>
    <t>Директор ООО "ЖКО Приокский</t>
  </si>
  <si>
    <t>Директор ООО "ЖКО Приоксуий"</t>
  </si>
  <si>
    <t>(с перерасчетом)</t>
  </si>
  <si>
    <t xml:space="preserve">жилые дома со всеми видами благоустройства,без мусоропровода, с уборщицей </t>
  </si>
  <si>
    <t>Сметная стоимость работ (услуг) по содержанию и ремонту общего имущества в многоквартирных домах на 2015 год - месячная сметная стоимость.</t>
  </si>
  <si>
    <t>Сметная стоимость работ (услуг) по содержанию и ремонту общего имущества в многоквартирных домах на 2015год - месячная сметная стоимость.</t>
  </si>
  <si>
    <t>Сметная стоимость работ (услуг) по содержанию и ремонту общего имущества в многоквартирных домах на  2015 год - месячная сметная стоимость.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</si>
</sst>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63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42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6" borderId="10" xfId="0" applyFont="1" applyFill="1" applyBorder="1" applyAlignment="1">
      <alignment/>
    </xf>
    <xf numFmtId="0" fontId="18" fillId="0" borderId="0" xfId="42" applyAlignment="1" applyProtection="1">
      <alignment horizontal="center"/>
      <protection/>
    </xf>
    <xf numFmtId="0" fontId="2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8" fillId="0" borderId="0" xfId="42" applyBorder="1" applyAlignment="1" applyProtection="1">
      <alignment/>
      <protection/>
    </xf>
    <xf numFmtId="0" fontId="18" fillId="0" borderId="0" xfId="42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0" fillId="2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0" fillId="6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64" fontId="3" fillId="6" borderId="1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wrapText="1"/>
    </xf>
    <xf numFmtId="164" fontId="2" fillId="6" borderId="16" xfId="0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Alignment="1">
      <alignment horizontal="right"/>
    </xf>
    <xf numFmtId="2" fontId="2" fillId="6" borderId="10" xfId="0" applyNumberFormat="1" applyFont="1" applyFill="1" applyBorder="1" applyAlignment="1">
      <alignment horizontal="center"/>
    </xf>
    <xf numFmtId="0" fontId="7" fillId="5" borderId="5" xfId="47" applyFont="1" applyFill="1" applyAlignment="1">
      <alignment horizontal="center" vertical="center" wrapText="1"/>
    </xf>
    <xf numFmtId="0" fontId="10" fillId="0" borderId="0" xfId="55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55" applyFont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8" fillId="0" borderId="17" xfId="42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7" fillId="5" borderId="5" xfId="47" applyFont="1" applyFill="1" applyAlignment="1">
      <alignment horizontal="center" wrapText="1"/>
    </xf>
    <xf numFmtId="0" fontId="7" fillId="5" borderId="5" xfId="47" applyFill="1" applyAlignment="1">
      <alignment horizontal="center" wrapText="1"/>
    </xf>
    <xf numFmtId="0" fontId="18" fillId="0" borderId="0" xfId="42" applyAlignment="1" applyProtection="1">
      <alignment horizontal="center"/>
      <protection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2" fillId="0" borderId="17" xfId="0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11.8515625" style="0" customWidth="1"/>
    <col min="2" max="2" width="68.7109375" style="0" customWidth="1"/>
  </cols>
  <sheetData>
    <row r="1" spans="1:4" ht="51.75" customHeight="1" thickBot="1">
      <c r="A1" s="89" t="s">
        <v>157</v>
      </c>
      <c r="B1" s="89"/>
      <c r="C1" s="16"/>
      <c r="D1" s="16"/>
    </row>
    <row r="3" spans="1:2" ht="32.25" customHeight="1">
      <c r="A3" s="90" t="s">
        <v>53</v>
      </c>
      <c r="B3" s="90"/>
    </row>
    <row r="4" spans="1:2" ht="15">
      <c r="A4" s="91"/>
      <c r="B4" s="91"/>
    </row>
    <row r="6" spans="1:2" ht="45" customHeight="1">
      <c r="A6" s="92" t="s">
        <v>114</v>
      </c>
      <c r="B6" s="92"/>
    </row>
    <row r="8" spans="1:2" ht="15">
      <c r="A8" s="17" t="s">
        <v>54</v>
      </c>
      <c r="B8" s="17" t="s">
        <v>55</v>
      </c>
    </row>
    <row r="9" spans="1:2" ht="15">
      <c r="A9" s="17">
        <v>1</v>
      </c>
      <c r="B9" s="17">
        <v>2</v>
      </c>
    </row>
    <row r="10" spans="1:2" ht="15">
      <c r="A10" s="18">
        <v>1</v>
      </c>
      <c r="B10" s="19" t="s">
        <v>46</v>
      </c>
    </row>
    <row r="11" spans="1:2" ht="15">
      <c r="A11" s="18">
        <v>2</v>
      </c>
      <c r="B11" s="19" t="s">
        <v>47</v>
      </c>
    </row>
    <row r="12" spans="1:2" ht="15">
      <c r="A12" s="18">
        <v>3</v>
      </c>
      <c r="B12" s="19" t="s">
        <v>56</v>
      </c>
    </row>
    <row r="13" spans="1:2" ht="15">
      <c r="A13" s="18">
        <v>4</v>
      </c>
      <c r="B13" s="44" t="s">
        <v>130</v>
      </c>
    </row>
    <row r="14" spans="1:2" ht="15">
      <c r="A14" s="18">
        <v>5</v>
      </c>
      <c r="B14" s="19" t="s">
        <v>49</v>
      </c>
    </row>
    <row r="15" spans="1:2" ht="15">
      <c r="A15" s="18">
        <v>6</v>
      </c>
      <c r="B15" s="19" t="s">
        <v>57</v>
      </c>
    </row>
    <row r="16" spans="1:2" ht="15">
      <c r="A16" s="18">
        <v>7</v>
      </c>
      <c r="B16" s="19" t="s">
        <v>58</v>
      </c>
    </row>
    <row r="17" spans="1:2" ht="15">
      <c r="A17" s="18">
        <v>8</v>
      </c>
      <c r="B17" s="19" t="s">
        <v>59</v>
      </c>
    </row>
    <row r="18" spans="1:2" ht="15">
      <c r="A18" s="18">
        <v>9</v>
      </c>
      <c r="B18" s="19" t="s">
        <v>48</v>
      </c>
    </row>
    <row r="19" spans="1:2" ht="15">
      <c r="A19" s="18">
        <v>10</v>
      </c>
      <c r="B19" s="19" t="s">
        <v>83</v>
      </c>
    </row>
    <row r="20" spans="1:2" ht="15">
      <c r="A20" s="18">
        <v>11</v>
      </c>
      <c r="B20" s="19" t="s">
        <v>60</v>
      </c>
    </row>
    <row r="21" spans="1:2" ht="15">
      <c r="A21" s="18">
        <v>12</v>
      </c>
      <c r="B21" s="19" t="s">
        <v>61</v>
      </c>
    </row>
    <row r="22" spans="1:2" ht="15">
      <c r="A22" s="18">
        <v>13</v>
      </c>
      <c r="B22" s="19" t="s">
        <v>62</v>
      </c>
    </row>
    <row r="23" spans="1:2" ht="15">
      <c r="A23" s="18">
        <v>14</v>
      </c>
      <c r="B23" s="19" t="s">
        <v>63</v>
      </c>
    </row>
    <row r="24" spans="1:2" ht="15">
      <c r="A24" s="18">
        <v>15</v>
      </c>
      <c r="B24" s="19" t="s">
        <v>64</v>
      </c>
    </row>
    <row r="25" spans="1:2" ht="15">
      <c r="A25" s="18">
        <v>16</v>
      </c>
      <c r="B25" s="19" t="s">
        <v>65</v>
      </c>
    </row>
    <row r="26" spans="1:2" ht="15">
      <c r="A26" s="18">
        <v>17</v>
      </c>
      <c r="B26" s="19" t="s">
        <v>66</v>
      </c>
    </row>
    <row r="27" spans="1:2" ht="15">
      <c r="A27" s="18">
        <v>18</v>
      </c>
      <c r="B27" s="44" t="s">
        <v>139</v>
      </c>
    </row>
    <row r="28" spans="1:2" ht="15">
      <c r="A28" s="18">
        <v>19</v>
      </c>
      <c r="B28" s="19" t="s">
        <v>67</v>
      </c>
    </row>
    <row r="29" spans="1:2" ht="15">
      <c r="A29" s="18">
        <v>20</v>
      </c>
      <c r="B29" s="19" t="s">
        <v>68</v>
      </c>
    </row>
    <row r="30" spans="1:2" ht="15">
      <c r="A30" s="18">
        <v>21</v>
      </c>
      <c r="B30" s="19" t="s">
        <v>69</v>
      </c>
    </row>
    <row r="31" spans="1:2" ht="15">
      <c r="A31" s="18">
        <v>22</v>
      </c>
      <c r="B31" s="19" t="s">
        <v>70</v>
      </c>
    </row>
    <row r="32" spans="1:2" ht="15">
      <c r="A32" s="18">
        <v>23</v>
      </c>
      <c r="B32" s="19" t="s">
        <v>71</v>
      </c>
    </row>
    <row r="33" spans="1:2" ht="15">
      <c r="A33" s="18">
        <v>24</v>
      </c>
      <c r="B33" s="19" t="s">
        <v>72</v>
      </c>
    </row>
    <row r="34" spans="1:2" ht="15">
      <c r="A34" s="18">
        <v>25</v>
      </c>
      <c r="B34" s="19" t="s">
        <v>73</v>
      </c>
    </row>
    <row r="35" spans="1:2" ht="15">
      <c r="A35" s="18">
        <v>26</v>
      </c>
      <c r="B35" s="19" t="s">
        <v>74</v>
      </c>
    </row>
    <row r="36" spans="1:2" ht="15">
      <c r="A36" s="18">
        <v>27</v>
      </c>
      <c r="B36" s="19" t="s">
        <v>75</v>
      </c>
    </row>
    <row r="37" spans="1:2" ht="15">
      <c r="A37" s="18">
        <v>28</v>
      </c>
      <c r="B37" s="19" t="s">
        <v>76</v>
      </c>
    </row>
    <row r="38" spans="1:2" ht="15">
      <c r="A38" s="18">
        <v>29</v>
      </c>
      <c r="B38" s="19" t="s">
        <v>77</v>
      </c>
    </row>
    <row r="39" spans="1:2" ht="15">
      <c r="A39" s="18">
        <v>30</v>
      </c>
      <c r="B39" s="19" t="s">
        <v>78</v>
      </c>
    </row>
    <row r="40" spans="1:2" ht="15">
      <c r="A40" s="18">
        <v>31</v>
      </c>
      <c r="B40" s="19" t="s">
        <v>79</v>
      </c>
    </row>
    <row r="41" spans="1:2" ht="15">
      <c r="A41" s="18">
        <v>32</v>
      </c>
      <c r="B41" s="19" t="s">
        <v>80</v>
      </c>
    </row>
    <row r="42" spans="1:2" ht="15">
      <c r="A42" s="18">
        <v>33</v>
      </c>
      <c r="B42" s="19" t="s">
        <v>81</v>
      </c>
    </row>
    <row r="43" spans="1:2" ht="15">
      <c r="A43" s="42">
        <v>34</v>
      </c>
      <c r="B43" s="19" t="s">
        <v>82</v>
      </c>
    </row>
    <row r="44" spans="1:2" ht="15">
      <c r="A44" s="42">
        <v>35</v>
      </c>
      <c r="B44" s="43" t="s">
        <v>123</v>
      </c>
    </row>
    <row r="45" spans="1:2" ht="15">
      <c r="A45" s="42">
        <v>36</v>
      </c>
      <c r="B45" s="44" t="s">
        <v>124</v>
      </c>
    </row>
    <row r="46" spans="1:2" ht="15">
      <c r="A46" s="42">
        <v>37</v>
      </c>
      <c r="B46" s="44" t="s">
        <v>125</v>
      </c>
    </row>
    <row r="47" spans="1:2" ht="15">
      <c r="A47" s="42">
        <v>38</v>
      </c>
      <c r="B47" s="44" t="s">
        <v>126</v>
      </c>
    </row>
    <row r="48" spans="1:2" ht="15">
      <c r="A48" s="42">
        <v>39</v>
      </c>
      <c r="B48" s="44" t="s">
        <v>127</v>
      </c>
    </row>
    <row r="49" spans="1:2" ht="15">
      <c r="A49" s="42">
        <v>40</v>
      </c>
      <c r="B49" s="44" t="s">
        <v>128</v>
      </c>
    </row>
    <row r="50" spans="1:2" ht="15">
      <c r="A50" s="42">
        <v>41</v>
      </c>
      <c r="B50" s="44" t="s">
        <v>129</v>
      </c>
    </row>
  </sheetData>
  <sheetProtection/>
  <mergeCells count="4">
    <mergeCell ref="A1:B1"/>
    <mergeCell ref="A3:B3"/>
    <mergeCell ref="A4:B4"/>
    <mergeCell ref="A6:B6"/>
  </mergeCells>
  <hyperlinks>
    <hyperlink ref="B10" location="'1-й Индустриальный пер.д.12'!A1" display="'1-й Индустриальный пер.д.12"/>
    <hyperlink ref="B11" location="'Бронная ул.д.13 корп.1'!A1" display="'Бронная ул.д.13 корп.1"/>
    <hyperlink ref="B12" location="'Бронная ул.д.14'!A1" display="'Бронная ул.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 корп.3'!A1" display="'Магистральная ул.д.13 корп.3"/>
    <hyperlink ref="B17" location="'Магистральная ул.д.16'!A1" display="'Магистральная ул.д.16"/>
    <hyperlink ref="B18" location="'Магистральная ул.д.19'!A1" display="'Магистральная ул.д.19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 корп.11'!A1" display="'Культуры ул.д.10 корп.11"/>
    <hyperlink ref="B25" location="'Октябрьская ул.д.31-1'!A1" display="Октябрьская ул.д.31 корп.1"/>
    <hyperlink ref="B26" location="'Октябрьская ул.д.32-16'!A1" display="Октябрьская ул.д.32 корп.16"/>
    <hyperlink ref="B28" location="'Октябрьская ул.д.34'!A1" display="'Октябрьская ул.д.34"/>
    <hyperlink ref="B29" location="'Октябрьская ул.д.37 &quot;а&quot;'!A1" display="'Октябрьская ул.д.37 &quot;а&quot;"/>
    <hyperlink ref="B30" location="'Октябрьская ул.д.37 корп.1'!A1" display="'Октябрьская ул.д.37 корп.1"/>
    <hyperlink ref="B31" location="'Октябрьская ул.д.37 корп.2'!A1" display="'Октябрьская ул.д.37 корп.2"/>
    <hyperlink ref="B32" location="'Октябрьская ул.д.38'!A1" display="'Октябрьская ул.д.38"/>
    <hyperlink ref="B33" location="'Октябрьская ул.д.39'!A1" display="'Октябрьская ул.д.39"/>
    <hyperlink ref="B34" location="'Октябрьская ул.д.40 корп.17'!A1" display="'Октябрьская ул.д.40 корп.17"/>
    <hyperlink ref="B35" location="'Октябрьская ул.д.49 корп.1'!A1" display="'Октябрьская ул.д.49 корп.1"/>
    <hyperlink ref="B36" location="'Октябрьская ул.д.52'!A1" display="'Октябрьская ул.д.52"/>
    <hyperlink ref="B37" location="'Октябрьская ул.д.56'!A1" display="'Октябрьская ул.д.56"/>
    <hyperlink ref="B38" location="'Энгельса ул.д.31'!A1" display="'Энгельса ул.д.31"/>
    <hyperlink ref="B39" location="'Энгельса ул.д.35 корп.7'!A1" display="'Энгельса ул.д.35 корп.7"/>
    <hyperlink ref="B40" location="'Энгельса ул.д.43'!A1" display="'Энгельса ул.д.43"/>
    <hyperlink ref="B41" location="'Энгельса ул.д.47'!A1" display="'Энгельса ул.д.47"/>
    <hyperlink ref="B42" location="'Энгельса ул.д.51'!A1" display="'Энгельса ул.д.51"/>
    <hyperlink ref="B43" location="'Энгельса ул.д.53'!A1" display="'Энгельса ул.д.53"/>
    <hyperlink ref="B19" location="'Магистральная ул.д.20'!A1" display="'Магистральная ул.д.20"/>
    <hyperlink ref="B44" location="'Октябрьская ул.д.58'!A1" display="Октябрьская ул.,д.58"/>
    <hyperlink ref="B45" location="'Октябрьская ул.д.60'!A1" display="Октябрьская ул.,д.60"/>
    <hyperlink ref="B46" location="'Магистральная ул.д.13'!A1" display="Магистральная ул.д.13"/>
    <hyperlink ref="B47" location="'Магистральная ул.д.15'!A1" display="Магистральная ул.д.15"/>
    <hyperlink ref="B48" location="'Магистральная ул.д.17'!A1" display="Магистральная ул.д.17"/>
    <hyperlink ref="B49" location="'Новикова-Прибоя ул.д.24 корп.1'!A1" display="Новикова-Прибоя ул.д.24 корп.1"/>
    <hyperlink ref="B50" location="'Новикова-Прибоя ул.д.24 корп.2'!A1" display="Новикова-Прибоя ул.д.24 корп.2"/>
    <hyperlink ref="B13" location="'Бронная 20 корп1'!A1" display="Бронная 20 корп1"/>
    <hyperlink ref="B27" location="'Октябрьская ул.д.33'!A1" display="Октябрьская ул.д.3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3" width="17.00390625" style="0" hidden="1" customWidth="1"/>
    <col min="4" max="4" width="20.421875" style="0" hidden="1" customWidth="1"/>
    <col min="5" max="5" width="29.7109375" style="0" customWidth="1"/>
  </cols>
  <sheetData>
    <row r="1" spans="1:5" ht="50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51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6" t="s">
        <v>1</v>
      </c>
      <c r="B7" s="96"/>
      <c r="C7" s="7"/>
      <c r="D7" s="7"/>
      <c r="E7" s="8">
        <v>7402.8</v>
      </c>
    </row>
    <row r="8" spans="1:5" ht="15">
      <c r="A8" s="96" t="s">
        <v>2</v>
      </c>
      <c r="B8" s="96"/>
      <c r="C8" s="7"/>
      <c r="D8" s="7"/>
      <c r="E8" s="8">
        <v>13.93</v>
      </c>
    </row>
    <row r="9" spans="1:5" ht="15">
      <c r="A9" s="102"/>
      <c r="B9" s="103"/>
      <c r="C9" s="7"/>
      <c r="D9" s="7"/>
      <c r="E9" s="13">
        <f>E7*E8</f>
        <v>103121.004</v>
      </c>
    </row>
    <row r="10" spans="1:5" ht="36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1.8163032</v>
      </c>
      <c r="D11" s="8">
        <v>7402.8</v>
      </c>
      <c r="E11" s="40">
        <f>C11*D11</f>
        <v>13445.72932896</v>
      </c>
    </row>
    <row r="12" spans="1:5" ht="15">
      <c r="A12" s="45"/>
      <c r="B12" s="46" t="s">
        <v>4</v>
      </c>
      <c r="C12" s="60"/>
      <c r="D12" s="8">
        <v>7402.8</v>
      </c>
      <c r="E12" s="66"/>
    </row>
    <row r="13" spans="1:5" ht="15">
      <c r="A13" s="3">
        <v>1.1</v>
      </c>
      <c r="B13" s="4" t="s">
        <v>36</v>
      </c>
      <c r="C13" s="5">
        <f>C14+C15</f>
        <v>1.2416</v>
      </c>
      <c r="D13" s="8">
        <v>7402.8</v>
      </c>
      <c r="E13" s="66">
        <f>C13*D13</f>
        <v>9191.316480000001</v>
      </c>
    </row>
    <row r="14" spans="1:5" ht="15">
      <c r="A14" s="2"/>
      <c r="B14" s="4" t="s">
        <v>5</v>
      </c>
      <c r="C14" s="6">
        <v>1.2416</v>
      </c>
      <c r="D14" s="8">
        <v>7402.8</v>
      </c>
      <c r="E14" s="66">
        <f>C14*D14</f>
        <v>9191.316480000001</v>
      </c>
    </row>
    <row r="15" spans="1:5" ht="15">
      <c r="A15" s="2"/>
      <c r="B15" s="4" t="s">
        <v>6</v>
      </c>
      <c r="C15" s="6"/>
      <c r="D15" s="8">
        <v>7402.8</v>
      </c>
      <c r="E15" s="66"/>
    </row>
    <row r="16" spans="1:5" ht="15">
      <c r="A16" s="2">
        <v>1.2</v>
      </c>
      <c r="B16" s="4" t="s">
        <v>113</v>
      </c>
      <c r="C16" s="6">
        <f>(C14+C15)*0.202</f>
        <v>0.2508032</v>
      </c>
      <c r="D16" s="8">
        <v>7402.8</v>
      </c>
      <c r="E16" s="66">
        <f>C16*D16</f>
        <v>1856.64592896</v>
      </c>
    </row>
    <row r="17" spans="1:5" ht="23.25">
      <c r="A17" s="2">
        <v>1.3</v>
      </c>
      <c r="B17" s="4" t="s">
        <v>132</v>
      </c>
      <c r="C17" s="6">
        <v>0.0302</v>
      </c>
      <c r="D17" s="8">
        <v>7402.8</v>
      </c>
      <c r="E17" s="66">
        <f>C17*D17</f>
        <v>223.56456</v>
      </c>
    </row>
    <row r="18" spans="1:5" ht="15">
      <c r="A18" s="2">
        <v>1.4</v>
      </c>
      <c r="B18" s="36" t="s">
        <v>7</v>
      </c>
      <c r="C18" s="28"/>
      <c r="D18" s="8">
        <v>7402.8</v>
      </c>
      <c r="E18" s="66"/>
    </row>
    <row r="19" spans="1:5" ht="15">
      <c r="A19" s="2">
        <v>1.5</v>
      </c>
      <c r="B19" s="36" t="s">
        <v>8</v>
      </c>
      <c r="C19" s="28">
        <v>0.0821</v>
      </c>
      <c r="D19" s="8">
        <v>7402.8</v>
      </c>
      <c r="E19" s="66">
        <f aca="true" t="shared" si="0" ref="E19:E28">C19*D19</f>
        <v>607.7698800000001</v>
      </c>
    </row>
    <row r="20" spans="1:5" ht="15">
      <c r="A20" s="2">
        <v>1.6</v>
      </c>
      <c r="B20" s="36" t="s">
        <v>133</v>
      </c>
      <c r="C20" s="28">
        <v>0.1846</v>
      </c>
      <c r="D20" s="8">
        <v>7402.8</v>
      </c>
      <c r="E20" s="66">
        <f t="shared" si="0"/>
        <v>1366.5568799999999</v>
      </c>
    </row>
    <row r="21" spans="1:5" ht="15">
      <c r="A21" s="2">
        <v>1.7</v>
      </c>
      <c r="B21" s="36" t="s">
        <v>134</v>
      </c>
      <c r="C21" s="48">
        <v>0.027</v>
      </c>
      <c r="D21" s="8">
        <v>7402.8</v>
      </c>
      <c r="E21" s="66">
        <f t="shared" si="0"/>
        <v>199.8756</v>
      </c>
    </row>
    <row r="22" spans="1:5" ht="15">
      <c r="A22" s="31">
        <v>2</v>
      </c>
      <c r="B22" s="34" t="s">
        <v>9</v>
      </c>
      <c r="C22" s="27">
        <f>SUM(C23:C33)</f>
        <v>1.7735</v>
      </c>
      <c r="D22" s="8">
        <v>7402.8</v>
      </c>
      <c r="E22" s="40">
        <f t="shared" si="0"/>
        <v>13128.865800000001</v>
      </c>
    </row>
    <row r="23" spans="1:5" ht="15">
      <c r="A23" s="30">
        <v>2.1</v>
      </c>
      <c r="B23" s="36" t="s">
        <v>10</v>
      </c>
      <c r="C23" s="28">
        <v>0.7985</v>
      </c>
      <c r="D23" s="8">
        <v>7402.8</v>
      </c>
      <c r="E23" s="66">
        <f t="shared" si="0"/>
        <v>5911.1358</v>
      </c>
    </row>
    <row r="24" spans="1:5" ht="15">
      <c r="A24" s="30">
        <v>2.2</v>
      </c>
      <c r="B24" s="36" t="s">
        <v>11</v>
      </c>
      <c r="C24" s="28">
        <v>0.3804</v>
      </c>
      <c r="D24" s="8">
        <v>7402.8</v>
      </c>
      <c r="E24" s="66">
        <f t="shared" si="0"/>
        <v>2816.0251200000002</v>
      </c>
    </row>
    <row r="25" spans="1:5" ht="15">
      <c r="A25" s="30">
        <v>2.3</v>
      </c>
      <c r="B25" s="36" t="s">
        <v>37</v>
      </c>
      <c r="C25" s="28">
        <v>0.0203</v>
      </c>
      <c r="D25" s="8">
        <v>7402.8</v>
      </c>
      <c r="E25" s="66">
        <f t="shared" si="0"/>
        <v>150.27684</v>
      </c>
    </row>
    <row r="26" spans="1:5" ht="15">
      <c r="A26" s="30">
        <v>2.4</v>
      </c>
      <c r="B26" s="36" t="s">
        <v>12</v>
      </c>
      <c r="C26" s="28">
        <v>0.28</v>
      </c>
      <c r="D26" s="8">
        <v>7402.8</v>
      </c>
      <c r="E26" s="66">
        <f t="shared" si="0"/>
        <v>2072.784</v>
      </c>
    </row>
    <row r="27" spans="1:5" ht="15">
      <c r="A27" s="30">
        <v>2.5</v>
      </c>
      <c r="B27" s="36" t="s">
        <v>38</v>
      </c>
      <c r="C27" s="28">
        <v>0.1099</v>
      </c>
      <c r="D27" s="8">
        <v>7402.8</v>
      </c>
      <c r="E27" s="66">
        <f t="shared" si="0"/>
        <v>813.56772</v>
      </c>
    </row>
    <row r="28" spans="1:5" ht="23.25">
      <c r="A28" s="30">
        <v>2.6</v>
      </c>
      <c r="B28" s="36" t="s">
        <v>13</v>
      </c>
      <c r="C28" s="28">
        <v>0.009</v>
      </c>
      <c r="D28" s="8">
        <v>7402.8</v>
      </c>
      <c r="E28" s="66">
        <f t="shared" si="0"/>
        <v>66.62519999999999</v>
      </c>
    </row>
    <row r="29" spans="1:5" ht="15">
      <c r="A29" s="30">
        <v>2.7</v>
      </c>
      <c r="B29" s="36" t="s">
        <v>14</v>
      </c>
      <c r="C29" s="28">
        <v>0.038</v>
      </c>
      <c r="D29" s="8">
        <v>7402.8</v>
      </c>
      <c r="E29" s="66">
        <f aca="true" t="shared" si="1" ref="E29:E53">C29*D29</f>
        <v>281.3064</v>
      </c>
    </row>
    <row r="30" spans="1:5" ht="15">
      <c r="A30" s="37" t="s">
        <v>146</v>
      </c>
      <c r="B30" s="36" t="s">
        <v>15</v>
      </c>
      <c r="C30" s="28">
        <v>0.0144</v>
      </c>
      <c r="D30" s="8">
        <v>7402.8</v>
      </c>
      <c r="E30" s="66">
        <f t="shared" si="1"/>
        <v>106.60032</v>
      </c>
    </row>
    <row r="31" spans="1:5" ht="15">
      <c r="A31" s="30">
        <v>2.9</v>
      </c>
      <c r="B31" s="36" t="s">
        <v>16</v>
      </c>
      <c r="C31" s="28">
        <v>0.0542</v>
      </c>
      <c r="D31" s="8">
        <v>7402.8</v>
      </c>
      <c r="E31" s="66">
        <f t="shared" si="1"/>
        <v>401.23176</v>
      </c>
    </row>
    <row r="32" spans="1:5" ht="15">
      <c r="A32" s="73">
        <v>2.1</v>
      </c>
      <c r="B32" s="36" t="s">
        <v>17</v>
      </c>
      <c r="C32" s="28">
        <v>0.049</v>
      </c>
      <c r="D32" s="8">
        <v>7402.8</v>
      </c>
      <c r="E32" s="66">
        <f t="shared" si="1"/>
        <v>362.73720000000003</v>
      </c>
    </row>
    <row r="33" spans="1:5" ht="23.25">
      <c r="A33" s="30">
        <v>2.11</v>
      </c>
      <c r="B33" s="36" t="s">
        <v>136</v>
      </c>
      <c r="C33" s="28">
        <v>0.0198</v>
      </c>
      <c r="D33" s="8">
        <v>7402.8</v>
      </c>
      <c r="E33" s="66">
        <f t="shared" si="1"/>
        <v>146.57544000000001</v>
      </c>
    </row>
    <row r="34" spans="1:5" ht="23.25">
      <c r="A34" s="31">
        <v>3</v>
      </c>
      <c r="B34" s="34" t="s">
        <v>18</v>
      </c>
      <c r="C34" s="27">
        <f>SUM(C35:C38)</f>
        <v>2.8205000000000005</v>
      </c>
      <c r="D34" s="8">
        <v>7402.8</v>
      </c>
      <c r="E34" s="40">
        <f t="shared" si="1"/>
        <v>20879.597400000002</v>
      </c>
    </row>
    <row r="35" spans="1:5" ht="15">
      <c r="A35" s="30">
        <v>3.1</v>
      </c>
      <c r="B35" s="36" t="s">
        <v>19</v>
      </c>
      <c r="C35" s="28">
        <v>2.5994</v>
      </c>
      <c r="D35" s="8">
        <v>7402.8</v>
      </c>
      <c r="E35" s="66">
        <f t="shared" si="1"/>
        <v>19242.838320000003</v>
      </c>
    </row>
    <row r="36" spans="1:5" ht="15">
      <c r="A36" s="30">
        <v>3.2</v>
      </c>
      <c r="B36" s="36" t="s">
        <v>20</v>
      </c>
      <c r="C36" s="28">
        <v>0.1839</v>
      </c>
      <c r="D36" s="8">
        <v>7402.8</v>
      </c>
      <c r="E36" s="66">
        <f t="shared" si="1"/>
        <v>1361.3749200000002</v>
      </c>
    </row>
    <row r="37" spans="1:5" ht="15">
      <c r="A37" s="30">
        <v>3.3</v>
      </c>
      <c r="B37" s="36" t="s">
        <v>148</v>
      </c>
      <c r="C37" s="28">
        <v>0.0365</v>
      </c>
      <c r="D37" s="8">
        <v>7402.8</v>
      </c>
      <c r="E37" s="66"/>
    </row>
    <row r="38" spans="1:5" ht="15">
      <c r="A38" s="30">
        <v>3.4</v>
      </c>
      <c r="B38" s="36" t="s">
        <v>21</v>
      </c>
      <c r="C38" s="28">
        <v>0.0007</v>
      </c>
      <c r="D38" s="8">
        <v>7402.8</v>
      </c>
      <c r="E38" s="66">
        <f t="shared" si="1"/>
        <v>5.18196</v>
      </c>
    </row>
    <row r="39" spans="1:5" ht="23.25">
      <c r="A39" s="31">
        <v>4</v>
      </c>
      <c r="B39" s="34" t="s">
        <v>22</v>
      </c>
      <c r="C39" s="27">
        <f>SUM(C40:C46)</f>
        <v>3.0327</v>
      </c>
      <c r="D39" s="8">
        <v>7402.8</v>
      </c>
      <c r="E39" s="40">
        <f t="shared" si="1"/>
        <v>22450.47156</v>
      </c>
    </row>
    <row r="40" spans="1:5" ht="23.25">
      <c r="A40" s="30">
        <v>4.1</v>
      </c>
      <c r="B40" s="36" t="s">
        <v>39</v>
      </c>
      <c r="C40" s="28">
        <v>1.9848</v>
      </c>
      <c r="D40" s="8">
        <v>7402.8</v>
      </c>
      <c r="E40" s="66">
        <f t="shared" si="1"/>
        <v>14693.07744</v>
      </c>
    </row>
    <row r="41" spans="1:5" ht="15">
      <c r="A41" s="30">
        <v>4.2</v>
      </c>
      <c r="B41" s="36" t="s">
        <v>113</v>
      </c>
      <c r="C41" s="28">
        <v>0.4009</v>
      </c>
      <c r="D41" s="8">
        <v>7402.8</v>
      </c>
      <c r="E41" s="66">
        <f t="shared" si="1"/>
        <v>2967.7825199999997</v>
      </c>
    </row>
    <row r="42" spans="1:5" ht="15">
      <c r="A42" s="30">
        <v>4.3</v>
      </c>
      <c r="B42" s="36" t="s">
        <v>23</v>
      </c>
      <c r="C42" s="28">
        <v>0.3044</v>
      </c>
      <c r="D42" s="8">
        <v>7402.8</v>
      </c>
      <c r="E42" s="66">
        <f t="shared" si="1"/>
        <v>2253.41232</v>
      </c>
    </row>
    <row r="43" spans="1:5" ht="15">
      <c r="A43" s="30">
        <v>4.4</v>
      </c>
      <c r="B43" s="36" t="s">
        <v>137</v>
      </c>
      <c r="C43" s="28">
        <v>0.0383</v>
      </c>
      <c r="D43" s="8">
        <v>7402.8</v>
      </c>
      <c r="E43" s="66">
        <f t="shared" si="1"/>
        <v>283.52724</v>
      </c>
    </row>
    <row r="44" spans="1:5" ht="15">
      <c r="A44" s="30">
        <v>4.5</v>
      </c>
      <c r="B44" s="36" t="s">
        <v>24</v>
      </c>
      <c r="C44" s="28">
        <v>0.0012</v>
      </c>
      <c r="D44" s="8">
        <v>7402.8</v>
      </c>
      <c r="E44" s="66">
        <f t="shared" si="1"/>
        <v>8.88336</v>
      </c>
    </row>
    <row r="45" spans="1:5" ht="15">
      <c r="A45" s="30">
        <v>4.6</v>
      </c>
      <c r="B45" s="36" t="s">
        <v>25</v>
      </c>
      <c r="C45" s="28">
        <v>0.0819</v>
      </c>
      <c r="D45" s="8">
        <v>7402.8</v>
      </c>
      <c r="E45" s="66">
        <f t="shared" si="1"/>
        <v>606.28932</v>
      </c>
    </row>
    <row r="46" spans="1:5" ht="15">
      <c r="A46" s="30">
        <v>4.7</v>
      </c>
      <c r="B46" s="36" t="s">
        <v>40</v>
      </c>
      <c r="C46" s="28">
        <v>0.2212</v>
      </c>
      <c r="D46" s="8">
        <v>7402.8</v>
      </c>
      <c r="E46" s="66">
        <f t="shared" si="1"/>
        <v>1637.49936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8">
        <v>7402.8</v>
      </c>
      <c r="E47" s="40">
        <f t="shared" si="1"/>
        <v>8468.062920000002</v>
      </c>
    </row>
    <row r="48" spans="1:5" ht="23.25">
      <c r="A48" s="30">
        <v>5.1</v>
      </c>
      <c r="B48" s="36" t="s">
        <v>41</v>
      </c>
      <c r="C48" s="28">
        <v>0.5794</v>
      </c>
      <c r="D48" s="8">
        <v>7402.8</v>
      </c>
      <c r="E48" s="66">
        <f t="shared" si="1"/>
        <v>4289.18232</v>
      </c>
    </row>
    <row r="49" spans="1:5" ht="15">
      <c r="A49" s="30">
        <v>5.2</v>
      </c>
      <c r="B49" s="36" t="s">
        <v>113</v>
      </c>
      <c r="C49" s="28">
        <v>0.117</v>
      </c>
      <c r="D49" s="8">
        <v>7402.8</v>
      </c>
      <c r="E49" s="66">
        <f t="shared" si="1"/>
        <v>866.1276</v>
      </c>
    </row>
    <row r="50" spans="1:5" ht="15">
      <c r="A50" s="30">
        <v>5.3</v>
      </c>
      <c r="B50" s="36" t="s">
        <v>27</v>
      </c>
      <c r="C50" s="28">
        <v>0.1618</v>
      </c>
      <c r="D50" s="8">
        <v>7402.8</v>
      </c>
      <c r="E50" s="66">
        <f t="shared" si="1"/>
        <v>1197.77304</v>
      </c>
    </row>
    <row r="51" spans="1:5" ht="15">
      <c r="A51" s="30">
        <v>5.4</v>
      </c>
      <c r="B51" s="36" t="s">
        <v>28</v>
      </c>
      <c r="C51" s="28">
        <v>0.2857</v>
      </c>
      <c r="D51" s="8">
        <v>7402.8</v>
      </c>
      <c r="E51" s="66">
        <f t="shared" si="1"/>
        <v>2114.97996</v>
      </c>
    </row>
    <row r="52" spans="1:5" ht="15">
      <c r="A52" s="31">
        <v>6</v>
      </c>
      <c r="B52" s="34" t="s">
        <v>42</v>
      </c>
      <c r="C52" s="27">
        <v>2.6821</v>
      </c>
      <c r="D52" s="8">
        <v>7402.8</v>
      </c>
      <c r="E52" s="40">
        <f t="shared" si="1"/>
        <v>19855.049880000002</v>
      </c>
    </row>
    <row r="53" spans="1:5" ht="15">
      <c r="A53" s="35">
        <v>6.1</v>
      </c>
      <c r="B53" s="34" t="s">
        <v>115</v>
      </c>
      <c r="C53" s="27">
        <f>C60*9.85%</f>
        <v>1.372105</v>
      </c>
      <c r="D53" s="8">
        <v>7402.8</v>
      </c>
      <c r="E53" s="40">
        <f t="shared" si="1"/>
        <v>10157.418894</v>
      </c>
    </row>
    <row r="54" spans="1:5" ht="15">
      <c r="A54" s="31">
        <v>7</v>
      </c>
      <c r="B54" s="34" t="s">
        <v>29</v>
      </c>
      <c r="C54" s="27">
        <v>0.009</v>
      </c>
      <c r="D54" s="8">
        <v>7402.8</v>
      </c>
      <c r="E54" s="40">
        <v>69.54</v>
      </c>
    </row>
    <row r="55" spans="1:5" ht="15">
      <c r="A55" s="31">
        <v>8</v>
      </c>
      <c r="B55" s="34" t="s">
        <v>30</v>
      </c>
      <c r="C55" s="29">
        <f>C54+C52+C47+C39+C34+C22+C11</f>
        <v>13.2780032</v>
      </c>
      <c r="D55" s="8">
        <v>7402.8</v>
      </c>
      <c r="E55" s="40">
        <f>E11+E22+E34+E39+E47+E52+E54</f>
        <v>98297.31688896</v>
      </c>
    </row>
    <row r="56" spans="1:5" ht="15">
      <c r="A56" s="38">
        <v>9</v>
      </c>
      <c r="B56" s="36" t="s">
        <v>31</v>
      </c>
      <c r="C56" s="28">
        <v>0.5266</v>
      </c>
      <c r="D56" s="8">
        <v>7402.8</v>
      </c>
      <c r="E56" s="66">
        <f>C56*D56</f>
        <v>3898.31448</v>
      </c>
    </row>
    <row r="57" spans="1:5" ht="15">
      <c r="A57" s="38">
        <v>10</v>
      </c>
      <c r="B57" s="36" t="s">
        <v>43</v>
      </c>
      <c r="C57" s="28">
        <v>0.1254</v>
      </c>
      <c r="D57" s="8">
        <v>7402.8</v>
      </c>
      <c r="E57" s="66">
        <f>C57*D57-2.94</f>
        <v>925.37112</v>
      </c>
    </row>
    <row r="58" spans="1:5" ht="15">
      <c r="A58" s="31">
        <v>11</v>
      </c>
      <c r="B58" s="54" t="s">
        <v>32</v>
      </c>
      <c r="C58" s="27">
        <f>C55+C56+C57</f>
        <v>13.930003200000002</v>
      </c>
      <c r="D58" s="8">
        <v>7402.8</v>
      </c>
      <c r="E58" s="40">
        <f>E55+E56+E57</f>
        <v>103121.00248896</v>
      </c>
    </row>
    <row r="59" spans="3:6" ht="15">
      <c r="C59" s="58"/>
      <c r="F59" s="80"/>
    </row>
    <row r="60" ht="15">
      <c r="C60" s="59">
        <v>13.93</v>
      </c>
    </row>
    <row r="63" spans="2:5" ht="30.75" customHeight="1">
      <c r="B63" t="s">
        <v>151</v>
      </c>
      <c r="E63" s="87" t="s">
        <v>152</v>
      </c>
    </row>
    <row r="70" ht="33.75" customHeight="1"/>
    <row r="118" ht="15">
      <c r="F118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3.140625" style="0" customWidth="1"/>
    <col min="2" max="2" width="38.8515625" style="0" customWidth="1"/>
    <col min="3" max="3" width="15.7109375" style="0" hidden="1" customWidth="1"/>
    <col min="4" max="4" width="14.7109375" style="0" hidden="1" customWidth="1"/>
    <col min="5" max="5" width="36.421875" style="0" customWidth="1"/>
  </cols>
  <sheetData>
    <row r="1" spans="1:5" ht="42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89</v>
      </c>
      <c r="B5" s="94"/>
      <c r="C5" s="94"/>
      <c r="D5" s="94"/>
      <c r="E5" s="94"/>
    </row>
    <row r="6" spans="1:5" ht="15">
      <c r="A6" s="14"/>
      <c r="B6" s="15"/>
      <c r="C6" s="15"/>
      <c r="D6" s="15"/>
      <c r="E6" s="15"/>
    </row>
    <row r="7" spans="1:5" ht="15">
      <c r="A7" s="96" t="s">
        <v>1</v>
      </c>
      <c r="B7" s="96"/>
      <c r="C7" s="7"/>
      <c r="D7" s="7"/>
      <c r="E7" s="8">
        <v>3857.8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98"/>
      <c r="B9" s="98"/>
      <c r="C9" s="7"/>
      <c r="D9" s="7"/>
      <c r="E9" s="13">
        <f>E7*E8</f>
        <v>43477.406</v>
      </c>
    </row>
    <row r="10" spans="1:5" ht="34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2.8056694</v>
      </c>
      <c r="D11" s="7">
        <v>3857.8</v>
      </c>
      <c r="E11" s="40">
        <f>C11*D11</f>
        <v>10823.71141132</v>
      </c>
    </row>
    <row r="12" spans="1:5" ht="15">
      <c r="A12" s="45"/>
      <c r="B12" s="46" t="s">
        <v>4</v>
      </c>
      <c r="C12" s="47"/>
      <c r="D12" s="7">
        <v>3857.8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3857.8</v>
      </c>
      <c r="E13" s="12">
        <f>C13*D13</f>
        <v>7965.199660000001</v>
      </c>
    </row>
    <row r="14" spans="1:5" ht="15">
      <c r="A14" s="2"/>
      <c r="B14" s="4" t="s">
        <v>5</v>
      </c>
      <c r="C14" s="6">
        <v>2.0647</v>
      </c>
      <c r="D14" s="7">
        <v>3857.8</v>
      </c>
      <c r="E14" s="12">
        <f>C14*D14</f>
        <v>7965.199660000001</v>
      </c>
    </row>
    <row r="15" spans="1:5" ht="15">
      <c r="A15" s="2"/>
      <c r="B15" s="4" t="s">
        <v>6</v>
      </c>
      <c r="C15" s="6"/>
      <c r="D15" s="7">
        <v>3857.8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3857.8</v>
      </c>
      <c r="E16" s="12">
        <f>C16*D16</f>
        <v>1608.9703313200005</v>
      </c>
    </row>
    <row r="17" spans="1:5" ht="23.25">
      <c r="A17" s="2">
        <v>1.3</v>
      </c>
      <c r="B17" s="4" t="s">
        <v>132</v>
      </c>
      <c r="C17" s="6">
        <v>0.0302</v>
      </c>
      <c r="D17" s="7">
        <v>3857.8</v>
      </c>
      <c r="E17" s="12">
        <f>C17*D17</f>
        <v>116.50556000000002</v>
      </c>
    </row>
    <row r="18" spans="1:5" ht="15">
      <c r="A18" s="2">
        <v>1.4</v>
      </c>
      <c r="B18" s="36" t="s">
        <v>7</v>
      </c>
      <c r="C18" s="28"/>
      <c r="D18" s="7">
        <v>3857.8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3857.8</v>
      </c>
      <c r="E19" s="12">
        <f aca="true" t="shared" si="0" ref="E19:E34">C19*D19</f>
        <v>316.72538000000003</v>
      </c>
    </row>
    <row r="20" spans="1:5" ht="15">
      <c r="A20" s="2">
        <v>1.6</v>
      </c>
      <c r="B20" s="36" t="s">
        <v>133</v>
      </c>
      <c r="C20" s="28">
        <v>0.1846</v>
      </c>
      <c r="D20" s="7">
        <v>3857.8</v>
      </c>
      <c r="E20" s="12">
        <f t="shared" si="0"/>
        <v>712.1498799999999</v>
      </c>
    </row>
    <row r="21" spans="1:5" ht="15">
      <c r="A21" s="2">
        <v>1.7</v>
      </c>
      <c r="B21" s="36" t="s">
        <v>134</v>
      </c>
      <c r="C21" s="48">
        <v>0.027</v>
      </c>
      <c r="D21" s="7">
        <v>3857.8</v>
      </c>
      <c r="E21" s="12">
        <f t="shared" si="0"/>
        <v>104.1606</v>
      </c>
    </row>
    <row r="22" spans="1:5" ht="15">
      <c r="A22" s="31">
        <v>2</v>
      </c>
      <c r="B22" s="34" t="s">
        <v>9</v>
      </c>
      <c r="C22" s="27">
        <f>SUM(C23:C33)</f>
        <v>1.762</v>
      </c>
      <c r="D22" s="7">
        <v>3857.8</v>
      </c>
      <c r="E22" s="40">
        <f t="shared" si="0"/>
        <v>6797.4436000000005</v>
      </c>
    </row>
    <row r="23" spans="1:5" ht="15">
      <c r="A23" s="30">
        <v>2.1</v>
      </c>
      <c r="B23" s="36" t="s">
        <v>10</v>
      </c>
      <c r="C23" s="28">
        <v>0.7985</v>
      </c>
      <c r="D23" s="7">
        <v>3857.8</v>
      </c>
      <c r="E23" s="12">
        <f t="shared" si="0"/>
        <v>3080.4533</v>
      </c>
    </row>
    <row r="24" spans="1:5" ht="15">
      <c r="A24" s="30">
        <v>2.2</v>
      </c>
      <c r="B24" s="36" t="s">
        <v>11</v>
      </c>
      <c r="C24" s="28">
        <v>0.3804</v>
      </c>
      <c r="D24" s="7">
        <v>3857.8</v>
      </c>
      <c r="E24" s="12">
        <f t="shared" si="0"/>
        <v>1467.5071200000002</v>
      </c>
    </row>
    <row r="25" spans="1:5" ht="23.25">
      <c r="A25" s="30">
        <v>2.3</v>
      </c>
      <c r="B25" s="36" t="s">
        <v>37</v>
      </c>
      <c r="C25" s="28">
        <v>0.0213</v>
      </c>
      <c r="D25" s="7">
        <v>3857.8</v>
      </c>
      <c r="E25" s="12">
        <f t="shared" si="0"/>
        <v>82.17114000000001</v>
      </c>
    </row>
    <row r="26" spans="1:5" ht="15">
      <c r="A26" s="30">
        <v>2.4</v>
      </c>
      <c r="B26" s="36" t="s">
        <v>12</v>
      </c>
      <c r="C26" s="28">
        <v>0.28</v>
      </c>
      <c r="D26" s="7">
        <v>3857.8</v>
      </c>
      <c r="E26" s="12">
        <f t="shared" si="0"/>
        <v>1080.1840000000002</v>
      </c>
    </row>
    <row r="27" spans="1:5" ht="15">
      <c r="A27" s="30">
        <v>2.5</v>
      </c>
      <c r="B27" s="36" t="s">
        <v>38</v>
      </c>
      <c r="C27" s="28">
        <v>0.1254</v>
      </c>
      <c r="D27" s="7">
        <v>3857.8</v>
      </c>
      <c r="E27" s="12">
        <f t="shared" si="0"/>
        <v>483.76812000000007</v>
      </c>
    </row>
    <row r="28" spans="1:5" ht="23.25">
      <c r="A28" s="30">
        <v>2.6</v>
      </c>
      <c r="B28" s="36" t="s">
        <v>13</v>
      </c>
      <c r="C28" s="28">
        <v>0.009</v>
      </c>
      <c r="D28" s="7">
        <v>3857.8</v>
      </c>
      <c r="E28" s="12">
        <f t="shared" si="0"/>
        <v>34.7202</v>
      </c>
    </row>
    <row r="29" spans="1:5" ht="15">
      <c r="A29" s="30">
        <v>2.7</v>
      </c>
      <c r="B29" s="36" t="s">
        <v>14</v>
      </c>
      <c r="C29" s="28">
        <v>0.038</v>
      </c>
      <c r="D29" s="7">
        <v>3857.8</v>
      </c>
      <c r="E29" s="12">
        <f t="shared" si="0"/>
        <v>146.59640000000002</v>
      </c>
    </row>
    <row r="30" spans="1:5" ht="15">
      <c r="A30" s="37" t="s">
        <v>146</v>
      </c>
      <c r="B30" s="36" t="s">
        <v>15</v>
      </c>
      <c r="C30" s="28">
        <v>0.0144</v>
      </c>
      <c r="D30" s="7">
        <v>3857.8</v>
      </c>
      <c r="E30" s="12">
        <f t="shared" si="0"/>
        <v>55.55232</v>
      </c>
    </row>
    <row r="31" spans="1:5" ht="23.25">
      <c r="A31" s="30">
        <v>2.9</v>
      </c>
      <c r="B31" s="36" t="s">
        <v>16</v>
      </c>
      <c r="C31" s="28">
        <v>0.0262</v>
      </c>
      <c r="D31" s="7">
        <v>3857.8</v>
      </c>
      <c r="E31" s="12">
        <f t="shared" si="0"/>
        <v>101.07436000000001</v>
      </c>
    </row>
    <row r="32" spans="1:5" ht="15">
      <c r="A32" s="73">
        <v>2.1</v>
      </c>
      <c r="B32" s="36" t="s">
        <v>17</v>
      </c>
      <c r="C32" s="28">
        <v>0.049</v>
      </c>
      <c r="D32" s="7">
        <v>3857.8</v>
      </c>
      <c r="E32" s="12">
        <f t="shared" si="0"/>
        <v>189.03220000000002</v>
      </c>
    </row>
    <row r="33" spans="1:5" ht="23.25">
      <c r="A33" s="30">
        <v>2.11</v>
      </c>
      <c r="B33" s="36" t="s">
        <v>136</v>
      </c>
      <c r="C33" s="28">
        <v>0.0198</v>
      </c>
      <c r="D33" s="7">
        <v>3857.8</v>
      </c>
      <c r="E33" s="12">
        <f t="shared" si="0"/>
        <v>76.38444000000001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7">
        <v>3857.8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7">
        <v>3857.8</v>
      </c>
      <c r="E35" s="12"/>
    </row>
    <row r="36" spans="1:5" ht="15">
      <c r="A36" s="30">
        <v>3.2</v>
      </c>
      <c r="B36" s="36" t="s">
        <v>20</v>
      </c>
      <c r="C36" s="28"/>
      <c r="D36" s="7">
        <v>3857.8</v>
      </c>
      <c r="E36" s="12"/>
    </row>
    <row r="37" spans="1:5" ht="15">
      <c r="A37" s="30">
        <v>3.3</v>
      </c>
      <c r="B37" s="36" t="s">
        <v>21</v>
      </c>
      <c r="C37" s="28"/>
      <c r="D37" s="7">
        <v>3857.8</v>
      </c>
      <c r="E37" s="12"/>
    </row>
    <row r="38" spans="1:5" ht="23.25">
      <c r="A38" s="31">
        <v>4</v>
      </c>
      <c r="B38" s="34" t="s">
        <v>22</v>
      </c>
      <c r="C38" s="27">
        <f>SUM(C39:C45)</f>
        <v>3.1740999999999997</v>
      </c>
      <c r="D38" s="7">
        <v>3857.8</v>
      </c>
      <c r="E38" s="40">
        <f aca="true" t="shared" si="1" ref="E38:E53">C38*D38</f>
        <v>12245.04298</v>
      </c>
    </row>
    <row r="39" spans="1:5" ht="23.25">
      <c r="A39" s="30">
        <v>4.1</v>
      </c>
      <c r="B39" s="36" t="s">
        <v>39</v>
      </c>
      <c r="C39" s="28">
        <v>1.9848</v>
      </c>
      <c r="D39" s="7">
        <v>3857.8</v>
      </c>
      <c r="E39" s="12">
        <f t="shared" si="1"/>
        <v>7656.96144</v>
      </c>
    </row>
    <row r="40" spans="1:5" ht="15">
      <c r="A40" s="30">
        <v>4.2</v>
      </c>
      <c r="B40" s="36" t="s">
        <v>113</v>
      </c>
      <c r="C40" s="28">
        <v>0.4009</v>
      </c>
      <c r="D40" s="7">
        <v>3857.8</v>
      </c>
      <c r="E40" s="12">
        <f t="shared" si="1"/>
        <v>1546.59202</v>
      </c>
    </row>
    <row r="41" spans="1:5" ht="15">
      <c r="A41" s="30">
        <v>4.3</v>
      </c>
      <c r="B41" s="36" t="s">
        <v>23</v>
      </c>
      <c r="C41" s="28">
        <v>0.3953</v>
      </c>
      <c r="D41" s="7">
        <v>3857.8</v>
      </c>
      <c r="E41" s="12">
        <f t="shared" si="1"/>
        <v>1524.98834</v>
      </c>
    </row>
    <row r="42" spans="1:5" ht="15">
      <c r="A42" s="30">
        <v>4.4</v>
      </c>
      <c r="B42" s="36" t="s">
        <v>137</v>
      </c>
      <c r="C42" s="28">
        <v>0.0383</v>
      </c>
      <c r="D42" s="7">
        <v>3857.8</v>
      </c>
      <c r="E42" s="12">
        <f t="shared" si="1"/>
        <v>147.75374000000002</v>
      </c>
    </row>
    <row r="43" spans="1:5" ht="15">
      <c r="A43" s="30">
        <v>4.5</v>
      </c>
      <c r="B43" s="36" t="s">
        <v>24</v>
      </c>
      <c r="C43" s="28">
        <v>0.0012</v>
      </c>
      <c r="D43" s="7">
        <v>3857.8</v>
      </c>
      <c r="E43" s="12">
        <f t="shared" si="1"/>
        <v>4.62936</v>
      </c>
    </row>
    <row r="44" spans="1:5" ht="15">
      <c r="A44" s="30">
        <v>4.6</v>
      </c>
      <c r="B44" s="36" t="s">
        <v>25</v>
      </c>
      <c r="C44" s="28">
        <v>0.0819</v>
      </c>
      <c r="D44" s="7">
        <v>3857.8</v>
      </c>
      <c r="E44" s="12">
        <f t="shared" si="1"/>
        <v>315.95382</v>
      </c>
    </row>
    <row r="45" spans="1:5" ht="15">
      <c r="A45" s="30">
        <v>4.7</v>
      </c>
      <c r="B45" s="36" t="s">
        <v>40</v>
      </c>
      <c r="C45" s="28">
        <v>0.2717</v>
      </c>
      <c r="D45" s="7">
        <v>3857.8</v>
      </c>
      <c r="E45" s="12">
        <f t="shared" si="1"/>
        <v>1048.16426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7">
        <v>3857.8</v>
      </c>
      <c r="E46" s="40">
        <f t="shared" si="1"/>
        <v>4412.937420000001</v>
      </c>
    </row>
    <row r="47" spans="1:5" ht="23.25">
      <c r="A47" s="30">
        <v>5.1</v>
      </c>
      <c r="B47" s="36" t="s">
        <v>41</v>
      </c>
      <c r="C47" s="28">
        <v>0.5794</v>
      </c>
      <c r="D47" s="7">
        <v>3857.8</v>
      </c>
      <c r="E47" s="12">
        <f t="shared" si="1"/>
        <v>2235.2093200000004</v>
      </c>
    </row>
    <row r="48" spans="1:5" ht="15">
      <c r="A48" s="30">
        <v>5.2</v>
      </c>
      <c r="B48" s="36" t="s">
        <v>113</v>
      </c>
      <c r="C48" s="28">
        <v>0.117</v>
      </c>
      <c r="D48" s="7">
        <v>3857.8</v>
      </c>
      <c r="E48" s="12">
        <f t="shared" si="1"/>
        <v>451.36260000000004</v>
      </c>
    </row>
    <row r="49" spans="1:5" ht="23.25">
      <c r="A49" s="30">
        <v>5.3</v>
      </c>
      <c r="B49" s="36" t="s">
        <v>27</v>
      </c>
      <c r="C49" s="28">
        <v>0.1618</v>
      </c>
      <c r="D49" s="7">
        <v>3857.8</v>
      </c>
      <c r="E49" s="12">
        <f t="shared" si="1"/>
        <v>624.19204</v>
      </c>
    </row>
    <row r="50" spans="1:5" ht="15">
      <c r="A50" s="30">
        <v>5.4</v>
      </c>
      <c r="B50" s="36" t="s">
        <v>28</v>
      </c>
      <c r="C50" s="28">
        <v>0.2857</v>
      </c>
      <c r="D50" s="7">
        <v>3857.8</v>
      </c>
      <c r="E50" s="12">
        <f t="shared" si="1"/>
        <v>1102.17346</v>
      </c>
    </row>
    <row r="51" spans="1:5" ht="15">
      <c r="A51" s="31">
        <v>6</v>
      </c>
      <c r="B51" s="34" t="s">
        <v>42</v>
      </c>
      <c r="C51" s="27">
        <v>2.1347</v>
      </c>
      <c r="D51" s="7">
        <v>3857.8</v>
      </c>
      <c r="E51" s="40">
        <f t="shared" si="1"/>
        <v>8235.24566</v>
      </c>
    </row>
    <row r="52" spans="1:5" ht="15">
      <c r="A52" s="35">
        <v>6.1</v>
      </c>
      <c r="B52" s="34" t="s">
        <v>115</v>
      </c>
      <c r="C52" s="27">
        <f>C59*9.85%</f>
        <v>1.1100949999999998</v>
      </c>
      <c r="D52" s="7">
        <v>3857.8</v>
      </c>
      <c r="E52" s="40">
        <f t="shared" si="1"/>
        <v>4282.524490999999</v>
      </c>
    </row>
    <row r="53" spans="1:5" ht="15">
      <c r="A53" s="31">
        <v>7</v>
      </c>
      <c r="B53" s="34" t="s">
        <v>29</v>
      </c>
      <c r="C53" s="27">
        <v>0.009</v>
      </c>
      <c r="D53" s="7">
        <v>3857.8</v>
      </c>
      <c r="E53" s="40">
        <f t="shared" si="1"/>
        <v>34.7202</v>
      </c>
    </row>
    <row r="54" spans="1:5" ht="15">
      <c r="A54" s="31">
        <v>8</v>
      </c>
      <c r="B54" s="34" t="s">
        <v>30</v>
      </c>
      <c r="C54" s="29">
        <f>C53+C51+C46+C38+C34+C22+C11</f>
        <v>11.0293694</v>
      </c>
      <c r="D54" s="7">
        <v>3857.8</v>
      </c>
      <c r="E54" s="40">
        <f>E11+E22+E34+E38+E46+E51+E53</f>
        <v>42549.10127132</v>
      </c>
    </row>
    <row r="55" spans="1:5" ht="15">
      <c r="A55" s="38">
        <v>9</v>
      </c>
      <c r="B55" s="36" t="s">
        <v>31</v>
      </c>
      <c r="C55" s="28">
        <v>0.1152</v>
      </c>
      <c r="D55" s="7">
        <v>3857.8</v>
      </c>
      <c r="E55" s="12">
        <f>C55*D55</f>
        <v>444.41856</v>
      </c>
    </row>
    <row r="56" spans="1:5" ht="15">
      <c r="A56" s="38">
        <v>10</v>
      </c>
      <c r="B56" s="36" t="s">
        <v>43</v>
      </c>
      <c r="C56" s="51">
        <v>0.1254</v>
      </c>
      <c r="D56" s="7">
        <v>3857.8</v>
      </c>
      <c r="E56" s="12">
        <f>C56*D56+0.12</f>
        <v>483.8881200000001</v>
      </c>
    </row>
    <row r="57" spans="1:5" ht="15">
      <c r="A57" s="31">
        <v>11</v>
      </c>
      <c r="B57" s="54" t="s">
        <v>32</v>
      </c>
      <c r="C57" s="27">
        <f>C54+C55+C56</f>
        <v>11.2699694</v>
      </c>
      <c r="D57" s="7">
        <v>3857.8</v>
      </c>
      <c r="E57" s="40">
        <f>E54+E55+E56</f>
        <v>43477.407951320005</v>
      </c>
    </row>
    <row r="58" ht="15">
      <c r="C58" s="78"/>
    </row>
    <row r="59" ht="15">
      <c r="C59" s="75">
        <v>11.27</v>
      </c>
    </row>
    <row r="62" spans="2:5" ht="15">
      <c r="B62" t="s">
        <v>151</v>
      </c>
      <c r="E62" s="87" t="s">
        <v>152</v>
      </c>
    </row>
    <row r="63" ht="31.5" customHeight="1"/>
    <row r="70" ht="32.2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00390625" style="0" customWidth="1"/>
    <col min="3" max="3" width="12.57421875" style="0" hidden="1" customWidth="1"/>
    <col min="4" max="4" width="11.8515625" style="0" hidden="1" customWidth="1"/>
    <col min="5" max="5" width="33.28125" style="0" customWidth="1"/>
  </cols>
  <sheetData>
    <row r="1" spans="1:5" ht="44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120</v>
      </c>
      <c r="B5" s="94"/>
      <c r="C5" s="94"/>
      <c r="D5" s="94"/>
      <c r="E5" s="94"/>
    </row>
    <row r="6" spans="1:5" ht="15">
      <c r="A6" s="96" t="s">
        <v>1</v>
      </c>
      <c r="B6" s="96"/>
      <c r="C6" s="7"/>
      <c r="D6" s="7"/>
      <c r="E6" s="8">
        <v>892.8</v>
      </c>
    </row>
    <row r="7" spans="1:5" ht="15">
      <c r="A7" s="96" t="s">
        <v>2</v>
      </c>
      <c r="B7" s="96"/>
      <c r="C7" s="7"/>
      <c r="D7" s="7"/>
      <c r="E7" s="8">
        <v>11.27</v>
      </c>
    </row>
    <row r="8" spans="1:5" ht="15">
      <c r="A8" s="102"/>
      <c r="B8" s="103"/>
      <c r="C8" s="7"/>
      <c r="D8" s="7"/>
      <c r="E8" s="13">
        <f>E6*E7</f>
        <v>10061.856</v>
      </c>
    </row>
    <row r="9" spans="1:5" ht="40.5" customHeight="1">
      <c r="A9" s="9" t="s">
        <v>34</v>
      </c>
      <c r="B9" s="10" t="s">
        <v>3</v>
      </c>
      <c r="C9" s="93" t="s">
        <v>33</v>
      </c>
      <c r="D9" s="93"/>
      <c r="E9" s="93"/>
    </row>
    <row r="10" spans="1:5" ht="23.25">
      <c r="A10" s="33">
        <v>1</v>
      </c>
      <c r="B10" s="34" t="s">
        <v>35</v>
      </c>
      <c r="C10" s="27">
        <f>SUM(C13:C20)</f>
        <v>2.8056694</v>
      </c>
      <c r="D10" s="7">
        <v>892.8</v>
      </c>
      <c r="E10" s="40">
        <f>C10*D10</f>
        <v>2504.90164032</v>
      </c>
    </row>
    <row r="11" spans="1:5" ht="15">
      <c r="A11" s="45"/>
      <c r="B11" s="46" t="s">
        <v>4</v>
      </c>
      <c r="C11" s="47"/>
      <c r="D11" s="7">
        <v>892.8</v>
      </c>
      <c r="E11" s="12"/>
    </row>
    <row r="12" spans="1:5" ht="15">
      <c r="A12" s="3">
        <v>1.1</v>
      </c>
      <c r="B12" s="4" t="s">
        <v>36</v>
      </c>
      <c r="C12" s="5">
        <f>C13+C14</f>
        <v>2.0647</v>
      </c>
      <c r="D12" s="7">
        <v>892.8</v>
      </c>
      <c r="E12" s="12">
        <f>C12*D12</f>
        <v>1843.36416</v>
      </c>
    </row>
    <row r="13" spans="1:5" ht="15">
      <c r="A13" s="2"/>
      <c r="B13" s="4" t="s">
        <v>5</v>
      </c>
      <c r="C13" s="6">
        <v>2.0647</v>
      </c>
      <c r="D13" s="7">
        <v>892.8</v>
      </c>
      <c r="E13" s="12">
        <f>C13*D13</f>
        <v>1843.36416</v>
      </c>
    </row>
    <row r="14" spans="1:5" ht="15">
      <c r="A14" s="2"/>
      <c r="B14" s="4" t="s">
        <v>6</v>
      </c>
      <c r="C14" s="6"/>
      <c r="D14" s="7">
        <v>892.8</v>
      </c>
      <c r="E14" s="12"/>
    </row>
    <row r="15" spans="1:5" ht="15">
      <c r="A15" s="2">
        <v>1.2</v>
      </c>
      <c r="B15" s="4" t="s">
        <v>113</v>
      </c>
      <c r="C15" s="6">
        <f>(C13+C14)*0.202</f>
        <v>0.4170694000000001</v>
      </c>
      <c r="D15" s="7">
        <v>892.8</v>
      </c>
      <c r="E15" s="12">
        <f>C15*D15</f>
        <v>372.35956032000007</v>
      </c>
    </row>
    <row r="16" spans="1:5" ht="23.25">
      <c r="A16" s="2">
        <v>1.3</v>
      </c>
      <c r="B16" s="4" t="s">
        <v>132</v>
      </c>
      <c r="C16" s="6">
        <v>0.0302</v>
      </c>
      <c r="D16" s="7">
        <v>892.8</v>
      </c>
      <c r="E16" s="12">
        <f>C16*D16</f>
        <v>26.96256</v>
      </c>
    </row>
    <row r="17" spans="1:5" ht="15">
      <c r="A17" s="2">
        <v>1.4</v>
      </c>
      <c r="B17" s="36" t="s">
        <v>7</v>
      </c>
      <c r="C17" s="28"/>
      <c r="D17" s="7">
        <v>892.8</v>
      </c>
      <c r="E17" s="12"/>
    </row>
    <row r="18" spans="1:5" ht="15">
      <c r="A18" s="2">
        <v>1.5</v>
      </c>
      <c r="B18" s="36" t="s">
        <v>8</v>
      </c>
      <c r="C18" s="28">
        <v>0.0821</v>
      </c>
      <c r="D18" s="7">
        <v>892.8</v>
      </c>
      <c r="E18" s="12">
        <f aca="true" t="shared" si="0" ref="E18:E34">C18*D18</f>
        <v>73.29888</v>
      </c>
    </row>
    <row r="19" spans="1:5" ht="15">
      <c r="A19" s="2">
        <v>1.6</v>
      </c>
      <c r="B19" s="36" t="s">
        <v>133</v>
      </c>
      <c r="C19" s="28">
        <v>0.1846</v>
      </c>
      <c r="D19" s="7">
        <v>892.8</v>
      </c>
      <c r="E19" s="12">
        <f t="shared" si="0"/>
        <v>164.81087999999997</v>
      </c>
    </row>
    <row r="20" spans="1:5" ht="15">
      <c r="A20" s="2">
        <v>1.7</v>
      </c>
      <c r="B20" s="36" t="s">
        <v>134</v>
      </c>
      <c r="C20" s="48">
        <v>0.027</v>
      </c>
      <c r="D20" s="7">
        <v>892.8</v>
      </c>
      <c r="E20" s="12">
        <f t="shared" si="0"/>
        <v>24.1056</v>
      </c>
    </row>
    <row r="21" spans="1:5" ht="15">
      <c r="A21" s="31">
        <v>2</v>
      </c>
      <c r="B21" s="34" t="s">
        <v>9</v>
      </c>
      <c r="C21" s="27">
        <f>SUM(C22:C33)</f>
        <v>1.9616</v>
      </c>
      <c r="D21" s="7">
        <v>892.8</v>
      </c>
      <c r="E21" s="40">
        <f t="shared" si="0"/>
        <v>1751.31648</v>
      </c>
    </row>
    <row r="22" spans="1:5" ht="15">
      <c r="A22" s="30">
        <v>2.1</v>
      </c>
      <c r="B22" s="36" t="s">
        <v>10</v>
      </c>
      <c r="C22" s="28">
        <v>0.7985</v>
      </c>
      <c r="D22" s="7">
        <v>892.8</v>
      </c>
      <c r="E22" s="12">
        <f t="shared" si="0"/>
        <v>712.9008</v>
      </c>
    </row>
    <row r="23" spans="1:5" ht="15">
      <c r="A23" s="30">
        <v>2.2</v>
      </c>
      <c r="B23" s="36" t="s">
        <v>11</v>
      </c>
      <c r="C23" s="28">
        <v>0.3804</v>
      </c>
      <c r="D23" s="7">
        <v>892.8</v>
      </c>
      <c r="E23" s="12">
        <f t="shared" si="0"/>
        <v>339.62112</v>
      </c>
    </row>
    <row r="24" spans="1:5" ht="23.25">
      <c r="A24" s="30">
        <v>2.3</v>
      </c>
      <c r="B24" s="36" t="s">
        <v>37</v>
      </c>
      <c r="C24" s="28">
        <v>0.0213</v>
      </c>
      <c r="D24" s="7">
        <v>892.8</v>
      </c>
      <c r="E24" s="12">
        <f t="shared" si="0"/>
        <v>19.01664</v>
      </c>
    </row>
    <row r="25" spans="1:5" ht="15">
      <c r="A25" s="30">
        <v>2.4</v>
      </c>
      <c r="B25" s="36" t="s">
        <v>12</v>
      </c>
      <c r="C25" s="28">
        <v>0.28</v>
      </c>
      <c r="D25" s="7">
        <v>892.8</v>
      </c>
      <c r="E25" s="12">
        <f t="shared" si="0"/>
        <v>249.984</v>
      </c>
    </row>
    <row r="26" spans="1:5" ht="15">
      <c r="A26" s="30">
        <v>2.5</v>
      </c>
      <c r="B26" s="36" t="s">
        <v>38</v>
      </c>
      <c r="C26" s="28">
        <v>0.1254</v>
      </c>
      <c r="D26" s="7">
        <v>892.8</v>
      </c>
      <c r="E26" s="12">
        <f t="shared" si="0"/>
        <v>111.95712</v>
      </c>
    </row>
    <row r="27" spans="1:5" ht="23.25">
      <c r="A27" s="30">
        <v>2.6</v>
      </c>
      <c r="B27" s="36" t="s">
        <v>13</v>
      </c>
      <c r="C27" s="28">
        <v>0.009</v>
      </c>
      <c r="D27" s="7">
        <v>892.8</v>
      </c>
      <c r="E27" s="12">
        <f t="shared" si="0"/>
        <v>8.0352</v>
      </c>
    </row>
    <row r="28" spans="1:5" ht="15">
      <c r="A28" s="30">
        <v>2.7</v>
      </c>
      <c r="B28" s="36" t="s">
        <v>135</v>
      </c>
      <c r="C28" s="28">
        <v>0.1996</v>
      </c>
      <c r="D28" s="7">
        <v>892.8</v>
      </c>
      <c r="E28" s="12">
        <f t="shared" si="0"/>
        <v>178.20288</v>
      </c>
    </row>
    <row r="29" spans="1:5" ht="15">
      <c r="A29" s="30">
        <v>2.8</v>
      </c>
      <c r="B29" s="36" t="s">
        <v>14</v>
      </c>
      <c r="C29" s="28">
        <v>0.038</v>
      </c>
      <c r="D29" s="7">
        <v>892.8</v>
      </c>
      <c r="E29" s="12">
        <f t="shared" si="0"/>
        <v>33.926399999999994</v>
      </c>
    </row>
    <row r="30" spans="1:5" ht="15">
      <c r="A30" s="37" t="s">
        <v>144</v>
      </c>
      <c r="B30" s="36" t="s">
        <v>15</v>
      </c>
      <c r="C30" s="28">
        <v>0.0144</v>
      </c>
      <c r="D30" s="7">
        <v>892.8</v>
      </c>
      <c r="E30" s="12">
        <f t="shared" si="0"/>
        <v>12.856319999999998</v>
      </c>
    </row>
    <row r="31" spans="1:5" ht="23.25">
      <c r="A31" s="73">
        <v>2.1</v>
      </c>
      <c r="B31" s="36" t="s">
        <v>16</v>
      </c>
      <c r="C31" s="28">
        <v>0.0262</v>
      </c>
      <c r="D31" s="7">
        <v>892.8</v>
      </c>
      <c r="E31" s="12">
        <f t="shared" si="0"/>
        <v>23.39136</v>
      </c>
    </row>
    <row r="32" spans="1:5" ht="15">
      <c r="A32" s="30">
        <v>2.11</v>
      </c>
      <c r="B32" s="36" t="s">
        <v>17</v>
      </c>
      <c r="C32" s="28">
        <v>0.049</v>
      </c>
      <c r="D32" s="7">
        <v>892.8</v>
      </c>
      <c r="E32" s="12">
        <f t="shared" si="0"/>
        <v>43.7472</v>
      </c>
    </row>
    <row r="33" spans="1:5" ht="23.25">
      <c r="A33" s="30">
        <v>2.12</v>
      </c>
      <c r="B33" s="36" t="s">
        <v>136</v>
      </c>
      <c r="C33" s="28">
        <v>0.0198</v>
      </c>
      <c r="D33" s="7">
        <v>892.8</v>
      </c>
      <c r="E33" s="12">
        <f t="shared" si="0"/>
        <v>17.67744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7">
        <v>892.8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7">
        <v>892.8</v>
      </c>
      <c r="E35" s="12"/>
    </row>
    <row r="36" spans="1:5" ht="15">
      <c r="A36" s="30">
        <v>3.2</v>
      </c>
      <c r="B36" s="36" t="s">
        <v>20</v>
      </c>
      <c r="C36" s="28"/>
      <c r="D36" s="7">
        <v>892.8</v>
      </c>
      <c r="E36" s="12"/>
    </row>
    <row r="37" spans="1:5" ht="15">
      <c r="A37" s="30">
        <v>3.3</v>
      </c>
      <c r="B37" s="36" t="s">
        <v>21</v>
      </c>
      <c r="C37" s="28"/>
      <c r="D37" s="7">
        <v>892.8</v>
      </c>
      <c r="E37" s="12"/>
    </row>
    <row r="38" spans="1:5" ht="23.25">
      <c r="A38" s="31">
        <v>4</v>
      </c>
      <c r="B38" s="34" t="s">
        <v>22</v>
      </c>
      <c r="C38" s="27">
        <f>SUM(C39:C45)</f>
        <v>2.9745</v>
      </c>
      <c r="D38" s="7">
        <v>892.8</v>
      </c>
      <c r="E38" s="40">
        <f aca="true" t="shared" si="1" ref="E38:E53">C38*D38</f>
        <v>2655.6335999999997</v>
      </c>
    </row>
    <row r="39" spans="1:5" ht="23.25">
      <c r="A39" s="30">
        <v>4.1</v>
      </c>
      <c r="B39" s="36" t="s">
        <v>39</v>
      </c>
      <c r="C39" s="28">
        <v>1.9848</v>
      </c>
      <c r="D39" s="7">
        <v>892.8</v>
      </c>
      <c r="E39" s="12">
        <f t="shared" si="1"/>
        <v>1772.0294399999998</v>
      </c>
    </row>
    <row r="40" spans="1:5" ht="15">
      <c r="A40" s="30">
        <v>4.2</v>
      </c>
      <c r="B40" s="36" t="s">
        <v>113</v>
      </c>
      <c r="C40" s="28">
        <v>0.4009</v>
      </c>
      <c r="D40" s="7">
        <v>892.8</v>
      </c>
      <c r="E40" s="12">
        <f t="shared" si="1"/>
        <v>357.92351999999994</v>
      </c>
    </row>
    <row r="41" spans="1:5" ht="15">
      <c r="A41" s="30">
        <v>4.3</v>
      </c>
      <c r="B41" s="36" t="s">
        <v>23</v>
      </c>
      <c r="C41" s="28">
        <v>0.2753</v>
      </c>
      <c r="D41" s="7">
        <v>892.8</v>
      </c>
      <c r="E41" s="12">
        <f t="shared" si="1"/>
        <v>245.78784</v>
      </c>
    </row>
    <row r="42" spans="1:5" ht="15">
      <c r="A42" s="30">
        <v>4.4</v>
      </c>
      <c r="B42" s="36" t="s">
        <v>137</v>
      </c>
      <c r="C42" s="28">
        <v>0.0383</v>
      </c>
      <c r="D42" s="7">
        <v>892.8</v>
      </c>
      <c r="E42" s="12">
        <f t="shared" si="1"/>
        <v>34.19424</v>
      </c>
    </row>
    <row r="43" spans="1:5" ht="15">
      <c r="A43" s="30">
        <v>4.5</v>
      </c>
      <c r="B43" s="36" t="s">
        <v>24</v>
      </c>
      <c r="C43" s="28">
        <v>0.0012</v>
      </c>
      <c r="D43" s="7">
        <v>892.8</v>
      </c>
      <c r="E43" s="12">
        <f t="shared" si="1"/>
        <v>1.0713599999999999</v>
      </c>
    </row>
    <row r="44" spans="1:5" ht="15">
      <c r="A44" s="30">
        <v>4.6</v>
      </c>
      <c r="B44" s="36" t="s">
        <v>25</v>
      </c>
      <c r="C44" s="28">
        <v>0.0819</v>
      </c>
      <c r="D44" s="7">
        <v>892.8</v>
      </c>
      <c r="E44" s="12">
        <f t="shared" si="1"/>
        <v>73.12031999999999</v>
      </c>
    </row>
    <row r="45" spans="1:5" ht="15">
      <c r="A45" s="30">
        <v>4.7</v>
      </c>
      <c r="B45" s="36" t="s">
        <v>40</v>
      </c>
      <c r="C45" s="28">
        <v>0.1921</v>
      </c>
      <c r="D45" s="7">
        <v>892.8</v>
      </c>
      <c r="E45" s="12">
        <f t="shared" si="1"/>
        <v>171.50688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7">
        <v>892.8</v>
      </c>
      <c r="E46" s="40">
        <f t="shared" si="1"/>
        <v>1021.2739200000001</v>
      </c>
    </row>
    <row r="47" spans="1:5" ht="23.25">
      <c r="A47" s="30">
        <v>5.1</v>
      </c>
      <c r="B47" s="36" t="s">
        <v>41</v>
      </c>
      <c r="C47" s="28">
        <v>0.5794</v>
      </c>
      <c r="D47" s="7">
        <v>892.8</v>
      </c>
      <c r="E47" s="12">
        <f t="shared" si="1"/>
        <v>517.28832</v>
      </c>
    </row>
    <row r="48" spans="1:5" ht="15">
      <c r="A48" s="30">
        <v>5.2</v>
      </c>
      <c r="B48" s="36" t="s">
        <v>113</v>
      </c>
      <c r="C48" s="28">
        <v>0.117</v>
      </c>
      <c r="D48" s="7">
        <v>892.8</v>
      </c>
      <c r="E48" s="12">
        <f t="shared" si="1"/>
        <v>104.4576</v>
      </c>
    </row>
    <row r="49" spans="1:5" ht="23.25">
      <c r="A49" s="30">
        <v>5.3</v>
      </c>
      <c r="B49" s="36" t="s">
        <v>27</v>
      </c>
      <c r="C49" s="28">
        <v>0.1618</v>
      </c>
      <c r="D49" s="7">
        <v>892.8</v>
      </c>
      <c r="E49" s="12">
        <f t="shared" si="1"/>
        <v>144.45504</v>
      </c>
    </row>
    <row r="50" spans="1:5" ht="15">
      <c r="A50" s="30">
        <v>5.4</v>
      </c>
      <c r="B50" s="36" t="s">
        <v>28</v>
      </c>
      <c r="C50" s="28">
        <v>0.2857</v>
      </c>
      <c r="D50" s="7">
        <v>892.8</v>
      </c>
      <c r="E50" s="12">
        <f t="shared" si="1"/>
        <v>255.07296</v>
      </c>
    </row>
    <row r="51" spans="1:5" ht="15">
      <c r="A51" s="31">
        <v>6</v>
      </c>
      <c r="B51" s="34" t="s">
        <v>42</v>
      </c>
      <c r="C51" s="27">
        <v>2.1347</v>
      </c>
      <c r="D51" s="7">
        <v>892.8</v>
      </c>
      <c r="E51" s="40">
        <f t="shared" si="1"/>
        <v>1905.86016</v>
      </c>
    </row>
    <row r="52" spans="1:5" ht="15">
      <c r="A52" s="35">
        <v>6.1</v>
      </c>
      <c r="B52" s="34" t="s">
        <v>115</v>
      </c>
      <c r="C52" s="27">
        <f>C59*9.85%</f>
        <v>1.1100949999999998</v>
      </c>
      <c r="D52" s="7">
        <v>892.8</v>
      </c>
      <c r="E52" s="40">
        <f t="shared" si="1"/>
        <v>991.0928159999997</v>
      </c>
    </row>
    <row r="53" spans="1:5" ht="15">
      <c r="A53" s="31">
        <v>7</v>
      </c>
      <c r="B53" s="34" t="s">
        <v>29</v>
      </c>
      <c r="C53" s="27">
        <v>0.009</v>
      </c>
      <c r="D53" s="7">
        <v>892.8</v>
      </c>
      <c r="E53" s="40">
        <f t="shared" si="1"/>
        <v>8.0352</v>
      </c>
    </row>
    <row r="54" spans="1:5" ht="15">
      <c r="A54" s="31">
        <v>8</v>
      </c>
      <c r="B54" s="34" t="s">
        <v>30</v>
      </c>
      <c r="C54" s="29">
        <f>C53+C51+C46+C38+C34+C21+C10</f>
        <v>11.0293694</v>
      </c>
      <c r="D54" s="7">
        <v>892.8</v>
      </c>
      <c r="E54" s="40">
        <f>E10+E21+E34+E38+E46+E51+E53</f>
        <v>9847.021000319999</v>
      </c>
    </row>
    <row r="55" spans="1:5" ht="15">
      <c r="A55" s="38">
        <v>9</v>
      </c>
      <c r="B55" s="36" t="s">
        <v>31</v>
      </c>
      <c r="C55" s="28">
        <v>0.1152</v>
      </c>
      <c r="D55" s="7">
        <v>892.8</v>
      </c>
      <c r="E55" s="12">
        <f>C55*D55</f>
        <v>102.85055999999999</v>
      </c>
    </row>
    <row r="56" spans="1:5" ht="15">
      <c r="A56" s="38">
        <v>10</v>
      </c>
      <c r="B56" s="36" t="s">
        <v>43</v>
      </c>
      <c r="C56" s="51">
        <v>0.1254</v>
      </c>
      <c r="D56" s="7">
        <v>892.8</v>
      </c>
      <c r="E56" s="12">
        <f>C56*D56+0.03</f>
        <v>111.98712</v>
      </c>
    </row>
    <row r="57" spans="1:5" ht="15">
      <c r="A57" s="31">
        <v>11</v>
      </c>
      <c r="B57" s="54" t="s">
        <v>32</v>
      </c>
      <c r="C57" s="27">
        <f>C54+C55+C56</f>
        <v>11.2699694</v>
      </c>
      <c r="D57" s="7">
        <v>892.8</v>
      </c>
      <c r="E57" s="40">
        <f>E54+E55+E56</f>
        <v>10061.85868032</v>
      </c>
    </row>
    <row r="58" ht="15">
      <c r="C58" s="78"/>
    </row>
    <row r="59" ht="15">
      <c r="C59" s="75">
        <v>11.27</v>
      </c>
    </row>
    <row r="61" ht="30.75" customHeight="1"/>
    <row r="62" spans="2:5" ht="15">
      <c r="B62" t="s">
        <v>154</v>
      </c>
      <c r="E62" s="87" t="s">
        <v>152</v>
      </c>
    </row>
    <row r="67" ht="39.75" customHeight="1"/>
  </sheetData>
  <sheetProtection/>
  <mergeCells count="7">
    <mergeCell ref="A1:E1"/>
    <mergeCell ref="A3:E3"/>
    <mergeCell ref="C9:E9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140625" style="0" customWidth="1"/>
    <col min="3" max="3" width="16.8515625" style="0" hidden="1" customWidth="1"/>
    <col min="4" max="4" width="17.57421875" style="0" hidden="1" customWidth="1"/>
    <col min="5" max="5" width="30.57421875" style="0" customWidth="1"/>
  </cols>
  <sheetData>
    <row r="1" spans="1:5" ht="51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90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480.6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5416.362</v>
      </c>
    </row>
    <row r="10" spans="1:5" ht="42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2.8056694</v>
      </c>
      <c r="D11" s="39">
        <v>480.6</v>
      </c>
      <c r="E11" s="40">
        <f>C11*D11</f>
        <v>1348.4047136400002</v>
      </c>
    </row>
    <row r="12" spans="1:5" ht="15">
      <c r="A12" s="45"/>
      <c r="B12" s="46" t="s">
        <v>4</v>
      </c>
      <c r="C12" s="47"/>
      <c r="D12" s="7">
        <v>480.6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480.6</v>
      </c>
      <c r="E13" s="12">
        <f>C13*D13</f>
        <v>992.2948200000002</v>
      </c>
    </row>
    <row r="14" spans="1:5" ht="15">
      <c r="A14" s="2"/>
      <c r="B14" s="4" t="s">
        <v>5</v>
      </c>
      <c r="C14" s="6">
        <v>2.0647</v>
      </c>
      <c r="D14" s="7">
        <v>480.6</v>
      </c>
      <c r="E14" s="12">
        <f>C14*D14</f>
        <v>992.2948200000002</v>
      </c>
    </row>
    <row r="15" spans="1:5" ht="15">
      <c r="A15" s="2"/>
      <c r="B15" s="4" t="s">
        <v>6</v>
      </c>
      <c r="C15" s="6"/>
      <c r="D15" s="7">
        <v>480.6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480.6</v>
      </c>
      <c r="E16" s="12">
        <f>C16*D16</f>
        <v>200.44355364000006</v>
      </c>
    </row>
    <row r="17" spans="1:5" ht="23.25">
      <c r="A17" s="2">
        <v>1.3</v>
      </c>
      <c r="B17" s="4" t="s">
        <v>132</v>
      </c>
      <c r="C17" s="6">
        <v>0.0302</v>
      </c>
      <c r="D17" s="7">
        <v>480.6</v>
      </c>
      <c r="E17" s="12">
        <f>C17*D17</f>
        <v>14.514120000000002</v>
      </c>
    </row>
    <row r="18" spans="1:5" ht="15">
      <c r="A18" s="2">
        <v>1.4</v>
      </c>
      <c r="B18" s="36" t="s">
        <v>7</v>
      </c>
      <c r="C18" s="28"/>
      <c r="D18" s="7">
        <v>480.6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480.6</v>
      </c>
      <c r="E19" s="12">
        <f aca="true" t="shared" si="0" ref="E19:E35">C19*D19</f>
        <v>39.457260000000005</v>
      </c>
    </row>
    <row r="20" spans="1:5" ht="15">
      <c r="A20" s="2">
        <v>1.6</v>
      </c>
      <c r="B20" s="36" t="s">
        <v>133</v>
      </c>
      <c r="C20" s="28">
        <v>0.1846</v>
      </c>
      <c r="D20" s="7">
        <v>480.6</v>
      </c>
      <c r="E20" s="12">
        <f t="shared" si="0"/>
        <v>88.71876</v>
      </c>
    </row>
    <row r="21" spans="1:5" ht="15">
      <c r="A21" s="2">
        <v>1.7</v>
      </c>
      <c r="B21" s="36" t="s">
        <v>134</v>
      </c>
      <c r="C21" s="48">
        <v>0.027</v>
      </c>
      <c r="D21" s="7">
        <v>480.6</v>
      </c>
      <c r="E21" s="12">
        <f t="shared" si="0"/>
        <v>12.9762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v>480.6</v>
      </c>
      <c r="E22" s="40">
        <f t="shared" si="0"/>
        <v>942.7449600000001</v>
      </c>
    </row>
    <row r="23" spans="1:5" ht="15">
      <c r="A23" s="30">
        <v>2.1</v>
      </c>
      <c r="B23" s="36" t="s">
        <v>10</v>
      </c>
      <c r="C23" s="28">
        <v>0.7985</v>
      </c>
      <c r="D23" s="39">
        <v>480.6</v>
      </c>
      <c r="E23" s="12">
        <f t="shared" si="0"/>
        <v>383.7591</v>
      </c>
    </row>
    <row r="24" spans="1:5" ht="15">
      <c r="A24" s="30">
        <v>2.2</v>
      </c>
      <c r="B24" s="36" t="s">
        <v>11</v>
      </c>
      <c r="C24" s="28">
        <v>0.3804</v>
      </c>
      <c r="D24" s="7">
        <v>480.6</v>
      </c>
      <c r="E24" s="12">
        <f t="shared" si="0"/>
        <v>182.82024</v>
      </c>
    </row>
    <row r="25" spans="1:5" ht="23.25">
      <c r="A25" s="30">
        <v>2.3</v>
      </c>
      <c r="B25" s="36" t="s">
        <v>37</v>
      </c>
      <c r="C25" s="28">
        <v>0.0213</v>
      </c>
      <c r="D25" s="7">
        <v>480.6</v>
      </c>
      <c r="E25" s="12">
        <f t="shared" si="0"/>
        <v>10.23678</v>
      </c>
    </row>
    <row r="26" spans="1:5" ht="15">
      <c r="A26" s="30">
        <v>2.4</v>
      </c>
      <c r="B26" s="36" t="s">
        <v>12</v>
      </c>
      <c r="C26" s="28">
        <v>0.28</v>
      </c>
      <c r="D26" s="7">
        <v>480.6</v>
      </c>
      <c r="E26" s="12">
        <f t="shared" si="0"/>
        <v>134.568</v>
      </c>
    </row>
    <row r="27" spans="1:5" ht="15">
      <c r="A27" s="30">
        <v>2.5</v>
      </c>
      <c r="B27" s="36" t="s">
        <v>38</v>
      </c>
      <c r="C27" s="28">
        <v>0.1254</v>
      </c>
      <c r="D27" s="7">
        <v>480.6</v>
      </c>
      <c r="E27" s="12">
        <f t="shared" si="0"/>
        <v>60.26724000000001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v>480.6</v>
      </c>
      <c r="E28" s="12">
        <f t="shared" si="0"/>
        <v>4.3254</v>
      </c>
    </row>
    <row r="29" spans="1:5" ht="15">
      <c r="A29" s="30">
        <v>2.7</v>
      </c>
      <c r="B29" s="36" t="s">
        <v>135</v>
      </c>
      <c r="C29" s="28">
        <v>0.1996</v>
      </c>
      <c r="D29" s="7">
        <v>480.6</v>
      </c>
      <c r="E29" s="12">
        <f t="shared" si="0"/>
        <v>95.92776</v>
      </c>
    </row>
    <row r="30" spans="1:5" ht="15">
      <c r="A30" s="30">
        <v>2.8</v>
      </c>
      <c r="B30" s="36" t="s">
        <v>14</v>
      </c>
      <c r="C30" s="28">
        <v>0.038</v>
      </c>
      <c r="D30" s="7">
        <v>480.6</v>
      </c>
      <c r="E30" s="12">
        <f t="shared" si="0"/>
        <v>18.262800000000002</v>
      </c>
    </row>
    <row r="31" spans="1:5" ht="15">
      <c r="A31" s="37" t="s">
        <v>144</v>
      </c>
      <c r="B31" s="36" t="s">
        <v>15</v>
      </c>
      <c r="C31" s="28">
        <v>0.0144</v>
      </c>
      <c r="D31" s="7">
        <v>480.6</v>
      </c>
      <c r="E31" s="12">
        <f t="shared" si="0"/>
        <v>6.920640000000001</v>
      </c>
    </row>
    <row r="32" spans="1:5" ht="15">
      <c r="A32" s="30">
        <v>2.1</v>
      </c>
      <c r="B32" s="36" t="s">
        <v>16</v>
      </c>
      <c r="C32" s="28">
        <v>0.0262</v>
      </c>
      <c r="D32" s="7">
        <v>480.6</v>
      </c>
      <c r="E32" s="12">
        <f t="shared" si="0"/>
        <v>12.59172</v>
      </c>
    </row>
    <row r="33" spans="1:5" ht="15">
      <c r="A33" s="30">
        <v>2.11</v>
      </c>
      <c r="B33" s="36" t="s">
        <v>17</v>
      </c>
      <c r="C33" s="28">
        <v>0.049</v>
      </c>
      <c r="D33" s="7">
        <v>480.6</v>
      </c>
      <c r="E33" s="12">
        <f t="shared" si="0"/>
        <v>23.549400000000002</v>
      </c>
    </row>
    <row r="34" spans="1:5" ht="23.25">
      <c r="A34" s="30">
        <v>2.12</v>
      </c>
      <c r="B34" s="36" t="s">
        <v>136</v>
      </c>
      <c r="C34" s="28">
        <v>0.0198</v>
      </c>
      <c r="D34" s="7">
        <v>480.6</v>
      </c>
      <c r="E34" s="12">
        <f t="shared" si="0"/>
        <v>9.515880000000001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v>480.6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v>480.6</v>
      </c>
      <c r="E36" s="12"/>
    </row>
    <row r="37" spans="1:5" ht="15">
      <c r="A37" s="30">
        <v>3.2</v>
      </c>
      <c r="B37" s="36" t="s">
        <v>20</v>
      </c>
      <c r="C37" s="28"/>
      <c r="D37" s="39">
        <v>480.6</v>
      </c>
      <c r="E37" s="12"/>
    </row>
    <row r="38" spans="1:5" ht="15">
      <c r="A38" s="30">
        <v>3.3</v>
      </c>
      <c r="B38" s="36" t="s">
        <v>21</v>
      </c>
      <c r="C38" s="28"/>
      <c r="D38" s="7">
        <v>480.6</v>
      </c>
      <c r="E38" s="12"/>
    </row>
    <row r="39" spans="1:5" ht="23.25">
      <c r="A39" s="31">
        <v>4</v>
      </c>
      <c r="B39" s="34" t="s">
        <v>22</v>
      </c>
      <c r="C39" s="27">
        <f>SUM(C40:C46)</f>
        <v>2.9745</v>
      </c>
      <c r="D39" s="7">
        <v>480.6</v>
      </c>
      <c r="E39" s="40">
        <f aca="true" t="shared" si="1" ref="E39:E53">C39*D39</f>
        <v>1429.5447</v>
      </c>
    </row>
    <row r="40" spans="1:5" ht="23.25">
      <c r="A40" s="30">
        <v>4.1</v>
      </c>
      <c r="B40" s="36" t="s">
        <v>39</v>
      </c>
      <c r="C40" s="28">
        <v>1.9848</v>
      </c>
      <c r="D40" s="7">
        <v>480.6</v>
      </c>
      <c r="E40" s="12">
        <f t="shared" si="1"/>
        <v>953.89488</v>
      </c>
    </row>
    <row r="41" spans="1:5" ht="15">
      <c r="A41" s="30">
        <v>4.2</v>
      </c>
      <c r="B41" s="36" t="s">
        <v>113</v>
      </c>
      <c r="C41" s="28">
        <v>0.4009</v>
      </c>
      <c r="D41" s="7">
        <v>480.6</v>
      </c>
      <c r="E41" s="12">
        <f t="shared" si="1"/>
        <v>192.67254</v>
      </c>
    </row>
    <row r="42" spans="1:5" ht="15">
      <c r="A42" s="30">
        <v>4.3</v>
      </c>
      <c r="B42" s="36" t="s">
        <v>23</v>
      </c>
      <c r="C42" s="28">
        <v>0.2753</v>
      </c>
      <c r="D42" s="7">
        <v>480.6</v>
      </c>
      <c r="E42" s="12">
        <f t="shared" si="1"/>
        <v>132.30918</v>
      </c>
    </row>
    <row r="43" spans="1:5" ht="15">
      <c r="A43" s="30">
        <v>4.4</v>
      </c>
      <c r="B43" s="36" t="s">
        <v>137</v>
      </c>
      <c r="C43" s="28">
        <v>0.0383</v>
      </c>
      <c r="D43" s="39">
        <v>480.6</v>
      </c>
      <c r="E43" s="12">
        <f t="shared" si="1"/>
        <v>18.40698</v>
      </c>
    </row>
    <row r="44" spans="1:5" ht="15">
      <c r="A44" s="30">
        <v>4.5</v>
      </c>
      <c r="B44" s="36" t="s">
        <v>24</v>
      </c>
      <c r="C44" s="28">
        <v>0.0012</v>
      </c>
      <c r="D44" s="7">
        <v>480.6</v>
      </c>
      <c r="E44" s="12">
        <f t="shared" si="1"/>
        <v>0.57672</v>
      </c>
    </row>
    <row r="45" spans="1:5" ht="15">
      <c r="A45" s="30">
        <v>4.6</v>
      </c>
      <c r="B45" s="36" t="s">
        <v>25</v>
      </c>
      <c r="C45" s="28">
        <v>0.0819</v>
      </c>
      <c r="D45" s="7">
        <v>480.6</v>
      </c>
      <c r="E45" s="12">
        <f t="shared" si="1"/>
        <v>39.36114</v>
      </c>
    </row>
    <row r="46" spans="1:5" ht="15">
      <c r="A46" s="30">
        <v>4.7</v>
      </c>
      <c r="B46" s="36" t="s">
        <v>40</v>
      </c>
      <c r="C46" s="28">
        <v>0.1921</v>
      </c>
      <c r="D46" s="7">
        <v>480.6</v>
      </c>
      <c r="E46" s="12">
        <f t="shared" si="1"/>
        <v>92.32326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480.6</v>
      </c>
      <c r="E47" s="40">
        <f t="shared" si="1"/>
        <v>549.7583400000001</v>
      </c>
    </row>
    <row r="48" spans="1:5" ht="23.25">
      <c r="A48" s="30">
        <v>5.1</v>
      </c>
      <c r="B48" s="36" t="s">
        <v>41</v>
      </c>
      <c r="C48" s="28">
        <v>0.5794</v>
      </c>
      <c r="D48" s="7">
        <v>480.6</v>
      </c>
      <c r="E48" s="12">
        <f t="shared" si="1"/>
        <v>278.45964000000004</v>
      </c>
    </row>
    <row r="49" spans="1:5" ht="15">
      <c r="A49" s="30">
        <v>5.2</v>
      </c>
      <c r="B49" s="36" t="s">
        <v>113</v>
      </c>
      <c r="C49" s="28">
        <v>0.117</v>
      </c>
      <c r="D49" s="7">
        <v>480.6</v>
      </c>
      <c r="E49" s="12">
        <f t="shared" si="1"/>
        <v>56.2302</v>
      </c>
    </row>
    <row r="50" spans="1:5" ht="15">
      <c r="A50" s="30">
        <v>5.3</v>
      </c>
      <c r="B50" s="36" t="s">
        <v>27</v>
      </c>
      <c r="C50" s="28">
        <v>0.1618</v>
      </c>
      <c r="D50" s="7">
        <v>480.6</v>
      </c>
      <c r="E50" s="12">
        <f t="shared" si="1"/>
        <v>77.76108</v>
      </c>
    </row>
    <row r="51" spans="1:5" ht="15">
      <c r="A51" s="30">
        <v>5.4</v>
      </c>
      <c r="B51" s="36" t="s">
        <v>28</v>
      </c>
      <c r="C51" s="28">
        <v>0.2857</v>
      </c>
      <c r="D51" s="7">
        <v>480.6</v>
      </c>
      <c r="E51" s="12">
        <f t="shared" si="1"/>
        <v>137.30742</v>
      </c>
    </row>
    <row r="52" spans="1:5" ht="15">
      <c r="A52" s="31">
        <v>6</v>
      </c>
      <c r="B52" s="34" t="s">
        <v>42</v>
      </c>
      <c r="C52" s="27">
        <v>2.1347</v>
      </c>
      <c r="D52" s="39">
        <v>480.6</v>
      </c>
      <c r="E52" s="40">
        <f t="shared" si="1"/>
        <v>1025.9368200000001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v>480.6</v>
      </c>
      <c r="E53" s="40">
        <f t="shared" si="1"/>
        <v>533.5116569999999</v>
      </c>
    </row>
    <row r="54" spans="1:5" ht="15">
      <c r="A54" s="31">
        <v>7</v>
      </c>
      <c r="B54" s="34" t="s">
        <v>29</v>
      </c>
      <c r="C54" s="27">
        <v>0.009</v>
      </c>
      <c r="D54" s="7">
        <v>480.6</v>
      </c>
      <c r="E54" s="40">
        <v>4.34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v>480.6</v>
      </c>
      <c r="E55" s="40">
        <f>E11+E22+E35+E39+E47+E52+E54</f>
        <v>5300.72953364</v>
      </c>
    </row>
    <row r="56" spans="1:5" ht="15">
      <c r="A56" s="38">
        <v>9</v>
      </c>
      <c r="B56" s="36" t="s">
        <v>31</v>
      </c>
      <c r="C56" s="28">
        <v>0.1152</v>
      </c>
      <c r="D56" s="7">
        <v>480.6</v>
      </c>
      <c r="E56" s="12">
        <f>C56*D56</f>
        <v>55.365120000000005</v>
      </c>
    </row>
    <row r="57" spans="1:5" ht="15">
      <c r="A57" s="38">
        <v>10</v>
      </c>
      <c r="B57" s="36" t="s">
        <v>43</v>
      </c>
      <c r="C57" s="51">
        <v>0.1254</v>
      </c>
      <c r="D57" s="7">
        <v>480.6</v>
      </c>
      <c r="E57" s="12">
        <f>C57*D57</f>
        <v>60.26724000000001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39">
        <v>480.6</v>
      </c>
      <c r="E58" s="40">
        <f>E55+E56+E57</f>
        <v>5416.361893640001</v>
      </c>
    </row>
    <row r="59" ht="15">
      <c r="C59" s="78"/>
    </row>
    <row r="60" ht="15">
      <c r="C60" s="75">
        <v>11.27</v>
      </c>
    </row>
    <row r="63" spans="2:5" ht="31.5" customHeight="1">
      <c r="B63" t="s">
        <v>151</v>
      </c>
      <c r="E63" s="87" t="s">
        <v>152</v>
      </c>
    </row>
    <row r="68" ht="15.75" customHeight="1"/>
    <row r="69" ht="33.7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9.8515625" style="0" hidden="1" customWidth="1"/>
    <col min="4" max="4" width="21.00390625" style="0" hidden="1" customWidth="1"/>
    <col min="5" max="5" width="28.7109375" style="0" customWidth="1"/>
  </cols>
  <sheetData>
    <row r="1" spans="1:5" ht="49.5" customHeight="1" thickBot="1">
      <c r="A1" s="99" t="s">
        <v>158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91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545.3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6145.530999999999</v>
      </c>
    </row>
    <row r="10" spans="1:5" ht="42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545.3</v>
      </c>
      <c r="E11" s="40">
        <f>C11*D11</f>
        <v>1529.93152382</v>
      </c>
    </row>
    <row r="12" spans="1:5" ht="15">
      <c r="A12" s="45"/>
      <c r="B12" s="46" t="s">
        <v>4</v>
      </c>
      <c r="C12" s="47"/>
      <c r="D12" s="7">
        <v>545.3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545.3</v>
      </c>
      <c r="E13" s="12">
        <f>C13*D13</f>
        <v>1125.88091</v>
      </c>
    </row>
    <row r="14" spans="1:5" ht="15">
      <c r="A14" s="2"/>
      <c r="B14" s="4" t="s">
        <v>5</v>
      </c>
      <c r="C14" s="6">
        <v>2.0647</v>
      </c>
      <c r="D14" s="7">
        <v>545.3</v>
      </c>
      <c r="E14" s="12">
        <f>C14*D14</f>
        <v>1125.88091</v>
      </c>
    </row>
    <row r="15" spans="1:5" ht="15">
      <c r="A15" s="2"/>
      <c r="B15" s="4" t="s">
        <v>6</v>
      </c>
      <c r="C15" s="6"/>
      <c r="D15" s="7">
        <v>545.3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545.3</v>
      </c>
      <c r="E16" s="12">
        <f>C16*D16</f>
        <v>227.42794382000002</v>
      </c>
    </row>
    <row r="17" spans="1:5" ht="23.25">
      <c r="A17" s="2">
        <v>1.3</v>
      </c>
      <c r="B17" s="4" t="s">
        <v>132</v>
      </c>
      <c r="C17" s="6">
        <v>0.0302</v>
      </c>
      <c r="D17" s="7">
        <v>545.3</v>
      </c>
      <c r="E17" s="12">
        <f>C17*D17</f>
        <v>16.468059999999998</v>
      </c>
    </row>
    <row r="18" spans="1:5" ht="15">
      <c r="A18" s="2">
        <v>1.4</v>
      </c>
      <c r="B18" s="36" t="s">
        <v>7</v>
      </c>
      <c r="C18" s="28"/>
      <c r="D18" s="7">
        <v>545.3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545.3</v>
      </c>
      <c r="E19" s="12">
        <f aca="true" t="shared" si="0" ref="E19:E35">C19*D19</f>
        <v>44.76913</v>
      </c>
    </row>
    <row r="20" spans="1:5" ht="15">
      <c r="A20" s="2">
        <v>1.6</v>
      </c>
      <c r="B20" s="36" t="s">
        <v>133</v>
      </c>
      <c r="C20" s="28">
        <v>0.1846</v>
      </c>
      <c r="D20" s="7">
        <v>545.3</v>
      </c>
      <c r="E20" s="12">
        <f t="shared" si="0"/>
        <v>100.66237999999998</v>
      </c>
    </row>
    <row r="21" spans="1:5" ht="15">
      <c r="A21" s="2">
        <v>1.7</v>
      </c>
      <c r="B21" s="36" t="s">
        <v>134</v>
      </c>
      <c r="C21" s="48">
        <v>0.027</v>
      </c>
      <c r="D21" s="7">
        <v>545.3</v>
      </c>
      <c r="E21" s="12">
        <f t="shared" si="0"/>
        <v>14.723099999999999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v>545.3</v>
      </c>
      <c r="E22" s="40">
        <f t="shared" si="0"/>
        <v>1069.66048</v>
      </c>
    </row>
    <row r="23" spans="1:5" ht="15">
      <c r="A23" s="30">
        <v>2.1</v>
      </c>
      <c r="B23" s="36" t="s">
        <v>10</v>
      </c>
      <c r="C23" s="28">
        <v>0.7985</v>
      </c>
      <c r="D23" s="7">
        <v>545.3</v>
      </c>
      <c r="E23" s="12">
        <f t="shared" si="0"/>
        <v>435.42204999999996</v>
      </c>
    </row>
    <row r="24" spans="1:5" ht="15">
      <c r="A24" s="30">
        <v>2.2</v>
      </c>
      <c r="B24" s="36" t="s">
        <v>11</v>
      </c>
      <c r="C24" s="28">
        <v>0.3804</v>
      </c>
      <c r="D24" s="7">
        <v>545.3</v>
      </c>
      <c r="E24" s="12">
        <f t="shared" si="0"/>
        <v>207.43212</v>
      </c>
    </row>
    <row r="25" spans="1:5" ht="15">
      <c r="A25" s="30">
        <v>2.3</v>
      </c>
      <c r="B25" s="36" t="s">
        <v>37</v>
      </c>
      <c r="C25" s="28">
        <v>0.0213</v>
      </c>
      <c r="D25" s="7">
        <v>545.3</v>
      </c>
      <c r="E25" s="12">
        <f t="shared" si="0"/>
        <v>11.614889999999999</v>
      </c>
    </row>
    <row r="26" spans="1:5" ht="15">
      <c r="A26" s="30">
        <v>2.4</v>
      </c>
      <c r="B26" s="36" t="s">
        <v>12</v>
      </c>
      <c r="C26" s="28">
        <v>0.28</v>
      </c>
      <c r="D26" s="7">
        <v>545.3</v>
      </c>
      <c r="E26" s="12">
        <f t="shared" si="0"/>
        <v>152.684</v>
      </c>
    </row>
    <row r="27" spans="1:5" ht="15">
      <c r="A27" s="30">
        <v>2.5</v>
      </c>
      <c r="B27" s="36" t="s">
        <v>38</v>
      </c>
      <c r="C27" s="28">
        <v>0.1254</v>
      </c>
      <c r="D27" s="7">
        <v>545.3</v>
      </c>
      <c r="E27" s="12">
        <f t="shared" si="0"/>
        <v>68.38062000000001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v>545.3</v>
      </c>
      <c r="E28" s="12">
        <f t="shared" si="0"/>
        <v>4.907699999999999</v>
      </c>
    </row>
    <row r="29" spans="1:5" ht="15">
      <c r="A29" s="30">
        <v>2.7</v>
      </c>
      <c r="B29" s="36" t="s">
        <v>135</v>
      </c>
      <c r="C29" s="28">
        <v>0.1996</v>
      </c>
      <c r="D29" s="7">
        <v>545.3</v>
      </c>
      <c r="E29" s="12">
        <f t="shared" si="0"/>
        <v>108.84187999999999</v>
      </c>
    </row>
    <row r="30" spans="1:5" ht="15">
      <c r="A30" s="30">
        <v>2.8</v>
      </c>
      <c r="B30" s="36" t="s">
        <v>14</v>
      </c>
      <c r="C30" s="28">
        <v>0.038</v>
      </c>
      <c r="D30" s="7">
        <v>545.3</v>
      </c>
      <c r="E30" s="12">
        <f t="shared" si="0"/>
        <v>20.7214</v>
      </c>
    </row>
    <row r="31" spans="1:5" ht="15">
      <c r="A31" s="37" t="s">
        <v>144</v>
      </c>
      <c r="B31" s="36" t="s">
        <v>15</v>
      </c>
      <c r="C31" s="28">
        <v>0.0144</v>
      </c>
      <c r="D31" s="7">
        <v>545.3</v>
      </c>
      <c r="E31" s="12">
        <f t="shared" si="0"/>
        <v>7.852319999999999</v>
      </c>
    </row>
    <row r="32" spans="1:5" ht="15">
      <c r="A32" s="73">
        <v>2.1</v>
      </c>
      <c r="B32" s="36" t="s">
        <v>16</v>
      </c>
      <c r="C32" s="28">
        <v>0.0262</v>
      </c>
      <c r="D32" s="7">
        <v>545.3</v>
      </c>
      <c r="E32" s="12">
        <f t="shared" si="0"/>
        <v>14.286859999999999</v>
      </c>
    </row>
    <row r="33" spans="1:5" ht="15">
      <c r="A33" s="30">
        <v>2.11</v>
      </c>
      <c r="B33" s="36" t="s">
        <v>17</v>
      </c>
      <c r="C33" s="28">
        <v>0.049</v>
      </c>
      <c r="D33" s="7">
        <v>545.3</v>
      </c>
      <c r="E33" s="12">
        <f t="shared" si="0"/>
        <v>26.7197</v>
      </c>
    </row>
    <row r="34" spans="1:5" ht="23.25">
      <c r="A34" s="30">
        <v>2.12</v>
      </c>
      <c r="B34" s="36" t="s">
        <v>136</v>
      </c>
      <c r="C34" s="28">
        <v>0.0198</v>
      </c>
      <c r="D34" s="7">
        <v>545.3</v>
      </c>
      <c r="E34" s="12">
        <f t="shared" si="0"/>
        <v>10.79694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v>545.3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v>545.3</v>
      </c>
      <c r="E36" s="12"/>
    </row>
    <row r="37" spans="1:5" ht="15">
      <c r="A37" s="30">
        <v>3.2</v>
      </c>
      <c r="B37" s="36" t="s">
        <v>20</v>
      </c>
      <c r="C37" s="28"/>
      <c r="D37" s="7">
        <v>545.3</v>
      </c>
      <c r="E37" s="12"/>
    </row>
    <row r="38" spans="1:5" ht="15">
      <c r="A38" s="30">
        <v>3.3</v>
      </c>
      <c r="B38" s="36" t="s">
        <v>21</v>
      </c>
      <c r="C38" s="28"/>
      <c r="D38" s="7">
        <v>545.3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v>545.3</v>
      </c>
      <c r="E39" s="40">
        <f aca="true" t="shared" si="1" ref="E39:E53">C39*D39</f>
        <v>1621.9948499999998</v>
      </c>
    </row>
    <row r="40" spans="1:5" ht="23.25">
      <c r="A40" s="30">
        <v>4.1</v>
      </c>
      <c r="B40" s="36" t="s">
        <v>39</v>
      </c>
      <c r="C40" s="28">
        <v>1.9848</v>
      </c>
      <c r="D40" s="7">
        <v>545.3</v>
      </c>
      <c r="E40" s="12">
        <f t="shared" si="1"/>
        <v>1082.31144</v>
      </c>
    </row>
    <row r="41" spans="1:5" ht="15">
      <c r="A41" s="30">
        <v>4.2</v>
      </c>
      <c r="B41" s="36" t="s">
        <v>113</v>
      </c>
      <c r="C41" s="28">
        <v>0.4009</v>
      </c>
      <c r="D41" s="7">
        <v>545.3</v>
      </c>
      <c r="E41" s="12">
        <f t="shared" si="1"/>
        <v>218.61076999999997</v>
      </c>
    </row>
    <row r="42" spans="1:5" ht="15">
      <c r="A42" s="30">
        <v>4.3</v>
      </c>
      <c r="B42" s="36" t="s">
        <v>23</v>
      </c>
      <c r="C42" s="28">
        <v>0.2753</v>
      </c>
      <c r="D42" s="7">
        <v>545.3</v>
      </c>
      <c r="E42" s="12">
        <f t="shared" si="1"/>
        <v>150.12108999999998</v>
      </c>
    </row>
    <row r="43" spans="1:5" ht="15">
      <c r="A43" s="30">
        <v>4.4</v>
      </c>
      <c r="B43" s="36" t="s">
        <v>137</v>
      </c>
      <c r="C43" s="28">
        <v>0.0383</v>
      </c>
      <c r="D43" s="7">
        <v>545.3</v>
      </c>
      <c r="E43" s="12">
        <f t="shared" si="1"/>
        <v>20.88499</v>
      </c>
    </row>
    <row r="44" spans="1:5" ht="15">
      <c r="A44" s="30">
        <v>4.5</v>
      </c>
      <c r="B44" s="36" t="s">
        <v>24</v>
      </c>
      <c r="C44" s="28">
        <v>0.0012</v>
      </c>
      <c r="D44" s="7">
        <v>545.3</v>
      </c>
      <c r="E44" s="12">
        <f t="shared" si="1"/>
        <v>0.6543599999999999</v>
      </c>
    </row>
    <row r="45" spans="1:5" ht="15">
      <c r="A45" s="30">
        <v>4.6</v>
      </c>
      <c r="B45" s="36" t="s">
        <v>25</v>
      </c>
      <c r="C45" s="28">
        <v>0.0819</v>
      </c>
      <c r="D45" s="7">
        <v>545.3</v>
      </c>
      <c r="E45" s="12">
        <f t="shared" si="1"/>
        <v>44.66007</v>
      </c>
    </row>
    <row r="46" spans="1:5" ht="15">
      <c r="A46" s="30">
        <v>4.7</v>
      </c>
      <c r="B46" s="36" t="s">
        <v>40</v>
      </c>
      <c r="C46" s="28">
        <v>0.1921</v>
      </c>
      <c r="D46" s="7">
        <v>545.3</v>
      </c>
      <c r="E46" s="12">
        <f t="shared" si="1"/>
        <v>104.75213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545.3</v>
      </c>
      <c r="E47" s="40">
        <f t="shared" si="1"/>
        <v>623.76867</v>
      </c>
    </row>
    <row r="48" spans="1:5" ht="23.25">
      <c r="A48" s="30">
        <v>5.1</v>
      </c>
      <c r="B48" s="36" t="s">
        <v>41</v>
      </c>
      <c r="C48" s="28">
        <v>0.5794</v>
      </c>
      <c r="D48" s="7">
        <v>545.3</v>
      </c>
      <c r="E48" s="12">
        <f t="shared" si="1"/>
        <v>315.94682</v>
      </c>
    </row>
    <row r="49" spans="1:5" ht="15">
      <c r="A49" s="30">
        <v>5.2</v>
      </c>
      <c r="B49" s="36" t="s">
        <v>113</v>
      </c>
      <c r="C49" s="28">
        <v>0.117</v>
      </c>
      <c r="D49" s="7">
        <v>545.3</v>
      </c>
      <c r="E49" s="12">
        <f t="shared" si="1"/>
        <v>63.8001</v>
      </c>
    </row>
    <row r="50" spans="1:5" ht="15">
      <c r="A50" s="30">
        <v>5.3</v>
      </c>
      <c r="B50" s="36" t="s">
        <v>27</v>
      </c>
      <c r="C50" s="28">
        <v>0.1618</v>
      </c>
      <c r="D50" s="7">
        <v>545.3</v>
      </c>
      <c r="E50" s="12">
        <f t="shared" si="1"/>
        <v>88.22953999999999</v>
      </c>
    </row>
    <row r="51" spans="1:5" ht="15">
      <c r="A51" s="30">
        <v>5.4</v>
      </c>
      <c r="B51" s="36" t="s">
        <v>28</v>
      </c>
      <c r="C51" s="28">
        <v>0.2857</v>
      </c>
      <c r="D51" s="7">
        <v>545.3</v>
      </c>
      <c r="E51" s="12">
        <f t="shared" si="1"/>
        <v>155.79220999999998</v>
      </c>
    </row>
    <row r="52" spans="1:5" ht="15">
      <c r="A52" s="31">
        <v>6</v>
      </c>
      <c r="B52" s="34" t="s">
        <v>42</v>
      </c>
      <c r="C52" s="27">
        <v>2.1347</v>
      </c>
      <c r="D52" s="7">
        <v>545.3</v>
      </c>
      <c r="E52" s="40">
        <f t="shared" si="1"/>
        <v>1164.05191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v>545.3</v>
      </c>
      <c r="E53" s="40">
        <f t="shared" si="1"/>
        <v>605.3348034999999</v>
      </c>
    </row>
    <row r="54" spans="1:5" ht="15">
      <c r="A54" s="31">
        <v>7</v>
      </c>
      <c r="B54" s="34" t="s">
        <v>29</v>
      </c>
      <c r="C54" s="27">
        <v>0.009</v>
      </c>
      <c r="D54" s="7">
        <v>545.3</v>
      </c>
      <c r="E54" s="40">
        <v>4.93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v>545.3</v>
      </c>
      <c r="E55" s="40">
        <f>E11+E22+E35+E39+E47+E52+E54</f>
        <v>6014.337433820001</v>
      </c>
    </row>
    <row r="56" spans="1:5" ht="15">
      <c r="A56" s="38">
        <v>9</v>
      </c>
      <c r="B56" s="36" t="s">
        <v>31</v>
      </c>
      <c r="C56" s="28">
        <v>0.1152</v>
      </c>
      <c r="D56" s="7">
        <v>545.3</v>
      </c>
      <c r="E56" s="12">
        <f>C56*D56</f>
        <v>62.81855999999999</v>
      </c>
    </row>
    <row r="57" spans="1:5" ht="15">
      <c r="A57" s="38">
        <v>10</v>
      </c>
      <c r="B57" s="36" t="s">
        <v>43</v>
      </c>
      <c r="C57" s="51">
        <v>0.1254</v>
      </c>
      <c r="D57" s="7">
        <v>545.3</v>
      </c>
      <c r="E57" s="12">
        <f>C57*D57-0.01</f>
        <v>68.37062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v>545.3</v>
      </c>
      <c r="E58" s="40">
        <f>E55+E56+E57</f>
        <v>6145.52661382</v>
      </c>
    </row>
    <row r="59" ht="15">
      <c r="C59" s="78"/>
    </row>
    <row r="60" ht="15">
      <c r="C60" s="75">
        <v>11.27</v>
      </c>
    </row>
    <row r="63" spans="2:5" ht="30" customHeight="1">
      <c r="B63" t="s">
        <v>151</v>
      </c>
      <c r="E63" s="87" t="s">
        <v>152</v>
      </c>
    </row>
    <row r="69" ht="33.7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28125" style="0" customWidth="1"/>
    <col min="3" max="3" width="20.28125" style="0" hidden="1" customWidth="1"/>
    <col min="4" max="4" width="20.00390625" style="0" hidden="1" customWidth="1"/>
    <col min="5" max="5" width="29.140625" style="0" customWidth="1"/>
  </cols>
  <sheetData>
    <row r="1" spans="1:5" ht="45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4" ht="15.75" thickBot="1"/>
    <row r="5" spans="1:5" ht="15">
      <c r="A5" s="107" t="s">
        <v>119</v>
      </c>
      <c r="B5" s="107"/>
      <c r="C5" s="107"/>
      <c r="D5" s="107"/>
      <c r="E5" s="107"/>
    </row>
    <row r="7" spans="1:5" ht="15">
      <c r="A7" s="96" t="s">
        <v>1</v>
      </c>
      <c r="B7" s="96"/>
      <c r="C7" s="7"/>
      <c r="D7" s="7"/>
      <c r="E7" s="8">
        <v>888.9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10017.903</v>
      </c>
    </row>
    <row r="10" spans="1:5" ht="40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2.8056694</v>
      </c>
      <c r="D11" s="7">
        <v>888.9</v>
      </c>
      <c r="E11" s="40">
        <f>C11*D11</f>
        <v>2493.95952966</v>
      </c>
    </row>
    <row r="12" spans="1:5" ht="15">
      <c r="A12" s="45"/>
      <c r="B12" s="46" t="s">
        <v>4</v>
      </c>
      <c r="C12" s="47"/>
      <c r="D12" s="7">
        <v>888.9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888.9</v>
      </c>
      <c r="E13" s="12">
        <f>C13*D13</f>
        <v>1835.31183</v>
      </c>
    </row>
    <row r="14" spans="1:5" ht="15">
      <c r="A14" s="2"/>
      <c r="B14" s="4" t="s">
        <v>5</v>
      </c>
      <c r="C14" s="6">
        <v>2.0647</v>
      </c>
      <c r="D14" s="7">
        <v>888.9</v>
      </c>
      <c r="E14" s="12">
        <f>C14*D14</f>
        <v>1835.31183</v>
      </c>
    </row>
    <row r="15" spans="1:5" ht="15">
      <c r="A15" s="2"/>
      <c r="B15" s="4" t="s">
        <v>6</v>
      </c>
      <c r="C15" s="6"/>
      <c r="D15" s="7">
        <v>888.9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888.9</v>
      </c>
      <c r="E16" s="12">
        <f>C16*D16</f>
        <v>370.73298966000004</v>
      </c>
    </row>
    <row r="17" spans="1:5" ht="23.25">
      <c r="A17" s="2">
        <v>1.3</v>
      </c>
      <c r="B17" s="4" t="s">
        <v>132</v>
      </c>
      <c r="C17" s="6">
        <v>0.0302</v>
      </c>
      <c r="D17" s="7">
        <v>888.9</v>
      </c>
      <c r="E17" s="12">
        <f>C17*D17</f>
        <v>26.84478</v>
      </c>
    </row>
    <row r="18" spans="1:5" ht="15">
      <c r="A18" s="2">
        <v>1.4</v>
      </c>
      <c r="B18" s="36" t="s">
        <v>7</v>
      </c>
      <c r="C18" s="28"/>
      <c r="D18" s="7">
        <v>888.9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888.9</v>
      </c>
      <c r="E19" s="12">
        <f aca="true" t="shared" si="0" ref="E19:E35">C19*D19</f>
        <v>72.97869</v>
      </c>
    </row>
    <row r="20" spans="1:5" ht="15">
      <c r="A20" s="2">
        <v>1.6</v>
      </c>
      <c r="B20" s="36" t="s">
        <v>133</v>
      </c>
      <c r="C20" s="28">
        <v>0.1846</v>
      </c>
      <c r="D20" s="7">
        <v>888.9</v>
      </c>
      <c r="E20" s="12">
        <f t="shared" si="0"/>
        <v>164.09094</v>
      </c>
    </row>
    <row r="21" spans="1:5" ht="15">
      <c r="A21" s="2">
        <v>1.7</v>
      </c>
      <c r="B21" s="36" t="s">
        <v>134</v>
      </c>
      <c r="C21" s="48">
        <v>0.027</v>
      </c>
      <c r="D21" s="7">
        <v>888.9</v>
      </c>
      <c r="E21" s="12">
        <f t="shared" si="0"/>
        <v>24.0003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v>888.9</v>
      </c>
      <c r="E22" s="40">
        <f t="shared" si="0"/>
        <v>1743.66624</v>
      </c>
    </row>
    <row r="23" spans="1:5" ht="15">
      <c r="A23" s="30">
        <v>2.1</v>
      </c>
      <c r="B23" s="36" t="s">
        <v>10</v>
      </c>
      <c r="C23" s="28">
        <v>0.7985</v>
      </c>
      <c r="D23" s="7">
        <v>888.9</v>
      </c>
      <c r="E23" s="12">
        <f t="shared" si="0"/>
        <v>709.78665</v>
      </c>
    </row>
    <row r="24" spans="1:5" ht="15">
      <c r="A24" s="30">
        <v>2.2</v>
      </c>
      <c r="B24" s="36" t="s">
        <v>11</v>
      </c>
      <c r="C24" s="28">
        <v>0.3804</v>
      </c>
      <c r="D24" s="7">
        <v>888.9</v>
      </c>
      <c r="E24" s="12">
        <f t="shared" si="0"/>
        <v>338.13756</v>
      </c>
    </row>
    <row r="25" spans="1:5" ht="23.25">
      <c r="A25" s="30">
        <v>2.3</v>
      </c>
      <c r="B25" s="36" t="s">
        <v>37</v>
      </c>
      <c r="C25" s="28">
        <v>0.0213</v>
      </c>
      <c r="D25" s="7">
        <v>888.9</v>
      </c>
      <c r="E25" s="12">
        <f t="shared" si="0"/>
        <v>18.93357</v>
      </c>
    </row>
    <row r="26" spans="1:5" ht="15">
      <c r="A26" s="30">
        <v>2.4</v>
      </c>
      <c r="B26" s="36" t="s">
        <v>12</v>
      </c>
      <c r="C26" s="28">
        <v>0.28</v>
      </c>
      <c r="D26" s="7">
        <v>888.9</v>
      </c>
      <c r="E26" s="12">
        <f t="shared" si="0"/>
        <v>248.89200000000002</v>
      </c>
    </row>
    <row r="27" spans="1:5" ht="15">
      <c r="A27" s="30">
        <v>2.5</v>
      </c>
      <c r="B27" s="36" t="s">
        <v>38</v>
      </c>
      <c r="C27" s="28">
        <v>0.1254</v>
      </c>
      <c r="D27" s="7">
        <v>888.9</v>
      </c>
      <c r="E27" s="12">
        <f t="shared" si="0"/>
        <v>111.46806000000001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v>888.9</v>
      </c>
      <c r="E28" s="12">
        <f t="shared" si="0"/>
        <v>8.0001</v>
      </c>
    </row>
    <row r="29" spans="1:5" ht="15">
      <c r="A29" s="30">
        <v>2.7</v>
      </c>
      <c r="B29" s="36" t="s">
        <v>135</v>
      </c>
      <c r="C29" s="28">
        <v>0.1996</v>
      </c>
      <c r="D29" s="7">
        <v>888.9</v>
      </c>
      <c r="E29" s="12">
        <f t="shared" si="0"/>
        <v>177.42444</v>
      </c>
    </row>
    <row r="30" spans="1:5" ht="15">
      <c r="A30" s="30">
        <v>2.8</v>
      </c>
      <c r="B30" s="36" t="s">
        <v>14</v>
      </c>
      <c r="C30" s="28">
        <v>0.038</v>
      </c>
      <c r="D30" s="7">
        <v>888.9</v>
      </c>
      <c r="E30" s="12">
        <f t="shared" si="0"/>
        <v>33.7782</v>
      </c>
    </row>
    <row r="31" spans="1:5" ht="15">
      <c r="A31" s="37" t="s">
        <v>144</v>
      </c>
      <c r="B31" s="36" t="s">
        <v>15</v>
      </c>
      <c r="C31" s="28">
        <v>0.0144</v>
      </c>
      <c r="D31" s="7">
        <v>888.9</v>
      </c>
      <c r="E31" s="12">
        <f t="shared" si="0"/>
        <v>12.80016</v>
      </c>
    </row>
    <row r="32" spans="1:5" ht="15">
      <c r="A32" s="73">
        <v>2.1</v>
      </c>
      <c r="B32" s="36" t="s">
        <v>16</v>
      </c>
      <c r="C32" s="28">
        <v>0.0262</v>
      </c>
      <c r="D32" s="7">
        <v>888.9</v>
      </c>
      <c r="E32" s="12">
        <f t="shared" si="0"/>
        <v>23.28918</v>
      </c>
    </row>
    <row r="33" spans="1:5" ht="15">
      <c r="A33" s="73">
        <v>2.11</v>
      </c>
      <c r="B33" s="36" t="s">
        <v>17</v>
      </c>
      <c r="C33" s="28">
        <v>0.049</v>
      </c>
      <c r="D33" s="7">
        <v>888.9</v>
      </c>
      <c r="E33" s="12">
        <f t="shared" si="0"/>
        <v>43.5561</v>
      </c>
    </row>
    <row r="34" spans="1:5" ht="23.25">
      <c r="A34" s="30">
        <v>2.12</v>
      </c>
      <c r="B34" s="36" t="s">
        <v>136</v>
      </c>
      <c r="C34" s="28">
        <v>0.0198</v>
      </c>
      <c r="D34" s="7">
        <v>888.9</v>
      </c>
      <c r="E34" s="12">
        <f t="shared" si="0"/>
        <v>17.60022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v>888.9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v>888.9</v>
      </c>
      <c r="E36" s="12"/>
    </row>
    <row r="37" spans="1:5" ht="15">
      <c r="A37" s="30">
        <v>3.2</v>
      </c>
      <c r="B37" s="36" t="s">
        <v>20</v>
      </c>
      <c r="C37" s="28"/>
      <c r="D37" s="7">
        <v>888.9</v>
      </c>
      <c r="E37" s="12"/>
    </row>
    <row r="38" spans="1:5" ht="15">
      <c r="A38" s="30">
        <v>3.3</v>
      </c>
      <c r="B38" s="36" t="s">
        <v>21</v>
      </c>
      <c r="C38" s="28"/>
      <c r="D38" s="7">
        <v>888.9</v>
      </c>
      <c r="E38" s="12"/>
    </row>
    <row r="39" spans="1:5" ht="23.25">
      <c r="A39" s="31">
        <v>4</v>
      </c>
      <c r="B39" s="34" t="s">
        <v>22</v>
      </c>
      <c r="C39" s="27">
        <f>SUM(C40:C46)</f>
        <v>2.9745</v>
      </c>
      <c r="D39" s="7">
        <v>888.9</v>
      </c>
      <c r="E39" s="40">
        <f aca="true" t="shared" si="1" ref="E39:E53">C39*D39</f>
        <v>2644.03305</v>
      </c>
    </row>
    <row r="40" spans="1:5" ht="23.25">
      <c r="A40" s="30">
        <v>4.1</v>
      </c>
      <c r="B40" s="36" t="s">
        <v>39</v>
      </c>
      <c r="C40" s="28">
        <v>1.9848</v>
      </c>
      <c r="D40" s="7">
        <v>888.9</v>
      </c>
      <c r="E40" s="12">
        <f t="shared" si="1"/>
        <v>1764.2887199999998</v>
      </c>
    </row>
    <row r="41" spans="1:5" ht="15">
      <c r="A41" s="30">
        <v>4.2</v>
      </c>
      <c r="B41" s="36" t="s">
        <v>113</v>
      </c>
      <c r="C41" s="28">
        <v>0.4009</v>
      </c>
      <c r="D41" s="7">
        <v>888.9</v>
      </c>
      <c r="E41" s="12">
        <f t="shared" si="1"/>
        <v>356.36001</v>
      </c>
    </row>
    <row r="42" spans="1:5" ht="15">
      <c r="A42" s="30">
        <v>4.3</v>
      </c>
      <c r="B42" s="36" t="s">
        <v>23</v>
      </c>
      <c r="C42" s="28">
        <v>0.2753</v>
      </c>
      <c r="D42" s="7">
        <v>888.9</v>
      </c>
      <c r="E42" s="12">
        <f t="shared" si="1"/>
        <v>244.71417</v>
      </c>
    </row>
    <row r="43" spans="1:5" ht="15">
      <c r="A43" s="30">
        <v>4.4</v>
      </c>
      <c r="B43" s="36" t="s">
        <v>137</v>
      </c>
      <c r="C43" s="28">
        <v>0.0383</v>
      </c>
      <c r="D43" s="7">
        <v>888.9</v>
      </c>
      <c r="E43" s="12">
        <f t="shared" si="1"/>
        <v>34.04487</v>
      </c>
    </row>
    <row r="44" spans="1:5" ht="15">
      <c r="A44" s="30">
        <v>4.5</v>
      </c>
      <c r="B44" s="36" t="s">
        <v>24</v>
      </c>
      <c r="C44" s="28">
        <v>0.0012</v>
      </c>
      <c r="D44" s="7">
        <v>888.9</v>
      </c>
      <c r="E44" s="12">
        <f t="shared" si="1"/>
        <v>1.0666799999999999</v>
      </c>
    </row>
    <row r="45" spans="1:5" ht="15">
      <c r="A45" s="30">
        <v>4.6</v>
      </c>
      <c r="B45" s="36" t="s">
        <v>25</v>
      </c>
      <c r="C45" s="28">
        <v>0.0819</v>
      </c>
      <c r="D45" s="7">
        <v>888.9</v>
      </c>
      <c r="E45" s="12">
        <f t="shared" si="1"/>
        <v>72.80091</v>
      </c>
    </row>
    <row r="46" spans="1:5" ht="15">
      <c r="A46" s="30">
        <v>4.7</v>
      </c>
      <c r="B46" s="36" t="s">
        <v>40</v>
      </c>
      <c r="C46" s="28">
        <v>0.1921</v>
      </c>
      <c r="D46" s="7">
        <v>888.9</v>
      </c>
      <c r="E46" s="12">
        <f t="shared" si="1"/>
        <v>170.75769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888.9</v>
      </c>
      <c r="E47" s="40">
        <f t="shared" si="1"/>
        <v>1016.8127100000002</v>
      </c>
    </row>
    <row r="48" spans="1:5" ht="23.25">
      <c r="A48" s="30">
        <v>5.1</v>
      </c>
      <c r="B48" s="36" t="s">
        <v>41</v>
      </c>
      <c r="C48" s="28">
        <v>0.5794</v>
      </c>
      <c r="D48" s="7">
        <v>888.9</v>
      </c>
      <c r="E48" s="12">
        <f t="shared" si="1"/>
        <v>515.0286600000001</v>
      </c>
    </row>
    <row r="49" spans="1:5" ht="15">
      <c r="A49" s="30">
        <v>5.2</v>
      </c>
      <c r="B49" s="36" t="s">
        <v>113</v>
      </c>
      <c r="C49" s="28">
        <v>0.117</v>
      </c>
      <c r="D49" s="7">
        <v>888.9</v>
      </c>
      <c r="E49" s="12">
        <f t="shared" si="1"/>
        <v>104.0013</v>
      </c>
    </row>
    <row r="50" spans="1:5" ht="15">
      <c r="A50" s="30">
        <v>5.3</v>
      </c>
      <c r="B50" s="36" t="s">
        <v>27</v>
      </c>
      <c r="C50" s="28">
        <v>0.1618</v>
      </c>
      <c r="D50" s="7">
        <v>888.9</v>
      </c>
      <c r="E50" s="12">
        <f t="shared" si="1"/>
        <v>143.82402</v>
      </c>
    </row>
    <row r="51" spans="1:5" ht="15">
      <c r="A51" s="30">
        <v>5.4</v>
      </c>
      <c r="B51" s="36" t="s">
        <v>28</v>
      </c>
      <c r="C51" s="28">
        <v>0.2857</v>
      </c>
      <c r="D51" s="7">
        <v>888.9</v>
      </c>
      <c r="E51" s="12">
        <f t="shared" si="1"/>
        <v>253.95873</v>
      </c>
    </row>
    <row r="52" spans="1:5" ht="15">
      <c r="A52" s="31">
        <v>6</v>
      </c>
      <c r="B52" s="34" t="s">
        <v>42</v>
      </c>
      <c r="C52" s="27">
        <v>2.1347</v>
      </c>
      <c r="D52" s="7">
        <v>888.9</v>
      </c>
      <c r="E52" s="40">
        <f t="shared" si="1"/>
        <v>1897.53483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v>888.9</v>
      </c>
      <c r="E53" s="40">
        <f t="shared" si="1"/>
        <v>986.7634454999999</v>
      </c>
    </row>
    <row r="54" spans="1:5" ht="15">
      <c r="A54" s="31">
        <v>7</v>
      </c>
      <c r="B54" s="34" t="s">
        <v>29</v>
      </c>
      <c r="C54" s="27">
        <v>0.009</v>
      </c>
      <c r="D54" s="7">
        <v>888.9</v>
      </c>
      <c r="E54" s="40">
        <v>7.98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v>888.9</v>
      </c>
      <c r="E55" s="40">
        <f>E11+E22+E35+E39+E47+E52+E54</f>
        <v>9803.98635966</v>
      </c>
    </row>
    <row r="56" spans="1:5" ht="15">
      <c r="A56" s="38">
        <v>9</v>
      </c>
      <c r="B56" s="36" t="s">
        <v>31</v>
      </c>
      <c r="C56" s="28">
        <v>0.1152</v>
      </c>
      <c r="D56" s="7">
        <v>888.9</v>
      </c>
      <c r="E56" s="12">
        <f>C56*D56</f>
        <v>102.40128</v>
      </c>
    </row>
    <row r="57" spans="1:5" ht="15">
      <c r="A57" s="38">
        <v>10</v>
      </c>
      <c r="B57" s="36" t="s">
        <v>43</v>
      </c>
      <c r="C57" s="51">
        <v>0.1254</v>
      </c>
      <c r="D57" s="7">
        <v>888.9</v>
      </c>
      <c r="E57" s="12">
        <f>C57*D57+0.04</f>
        <v>111.50806000000001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v>888.9</v>
      </c>
      <c r="E58" s="40">
        <f>E55+E56+E57</f>
        <v>10017.89569966</v>
      </c>
    </row>
    <row r="59" ht="15">
      <c r="C59" s="78"/>
    </row>
    <row r="60" ht="15">
      <c r="C60" s="75">
        <v>11.27</v>
      </c>
    </row>
    <row r="62" spans="2:5" ht="15">
      <c r="B62" t="s">
        <v>151</v>
      </c>
      <c r="E62" s="87" t="s">
        <v>152</v>
      </c>
    </row>
    <row r="64" ht="32.25" customHeight="1"/>
    <row r="65" ht="15">
      <c r="F65" s="86"/>
    </row>
    <row r="70" ht="32.25" customHeight="1"/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3" width="15.7109375" style="0" hidden="1" customWidth="1"/>
    <col min="4" max="4" width="16.57421875" style="0" hidden="1" customWidth="1"/>
    <col min="5" max="5" width="24.28125" style="0" customWidth="1"/>
  </cols>
  <sheetData>
    <row r="1" spans="1:5" ht="45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118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891.5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10047.205</v>
      </c>
    </row>
    <row r="10" spans="1:5" ht="44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2.8056694</v>
      </c>
      <c r="D11" s="7">
        <v>891.5</v>
      </c>
      <c r="E11" s="40">
        <f>C11*D11</f>
        <v>2501.2542701</v>
      </c>
    </row>
    <row r="12" spans="1:5" ht="15">
      <c r="A12" s="45"/>
      <c r="B12" s="46" t="s">
        <v>4</v>
      </c>
      <c r="C12" s="47"/>
      <c r="D12" s="7">
        <v>891.5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891.5</v>
      </c>
      <c r="E13" s="12">
        <f>C13*D13</f>
        <v>1840.6800500000002</v>
      </c>
    </row>
    <row r="14" spans="1:5" ht="15">
      <c r="A14" s="2"/>
      <c r="B14" s="4" t="s">
        <v>5</v>
      </c>
      <c r="C14" s="6">
        <v>2.0647</v>
      </c>
      <c r="D14" s="7">
        <v>891.5</v>
      </c>
      <c r="E14" s="12">
        <f>C14*D14</f>
        <v>1840.6800500000002</v>
      </c>
    </row>
    <row r="15" spans="1:5" ht="15">
      <c r="A15" s="2"/>
      <c r="B15" s="4" t="s">
        <v>6</v>
      </c>
      <c r="C15" s="6"/>
      <c r="D15" s="7">
        <v>891.5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891.5</v>
      </c>
      <c r="E16" s="12">
        <f>C16*D16</f>
        <v>371.81737010000006</v>
      </c>
    </row>
    <row r="17" spans="1:5" ht="23.25">
      <c r="A17" s="2">
        <v>1.3</v>
      </c>
      <c r="B17" s="4" t="s">
        <v>132</v>
      </c>
      <c r="C17" s="6">
        <v>0.0302</v>
      </c>
      <c r="D17" s="7">
        <v>891.5</v>
      </c>
      <c r="E17" s="12">
        <f>C17*D17</f>
        <v>26.9233</v>
      </c>
    </row>
    <row r="18" spans="1:5" ht="15">
      <c r="A18" s="2">
        <v>1.4</v>
      </c>
      <c r="B18" s="36" t="s">
        <v>7</v>
      </c>
      <c r="C18" s="28"/>
      <c r="D18" s="7">
        <v>891.5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891.5</v>
      </c>
      <c r="E19" s="12">
        <f aca="true" t="shared" si="0" ref="E19:E35">C19*D19</f>
        <v>73.19215000000001</v>
      </c>
    </row>
    <row r="20" spans="1:5" ht="15">
      <c r="A20" s="2">
        <v>1.6</v>
      </c>
      <c r="B20" s="36" t="s">
        <v>133</v>
      </c>
      <c r="C20" s="28">
        <v>0.1846</v>
      </c>
      <c r="D20" s="7">
        <v>891.5</v>
      </c>
      <c r="E20" s="12">
        <f t="shared" si="0"/>
        <v>164.5709</v>
      </c>
    </row>
    <row r="21" spans="1:5" ht="15">
      <c r="A21" s="2">
        <v>1.7</v>
      </c>
      <c r="B21" s="36" t="s">
        <v>134</v>
      </c>
      <c r="C21" s="48">
        <v>0.027</v>
      </c>
      <c r="D21" s="7">
        <v>891.5</v>
      </c>
      <c r="E21" s="12">
        <f t="shared" si="0"/>
        <v>24.0705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v>891.5</v>
      </c>
      <c r="E22" s="40">
        <f t="shared" si="0"/>
        <v>1748.7664</v>
      </c>
    </row>
    <row r="23" spans="1:5" ht="15">
      <c r="A23" s="30">
        <v>2.1</v>
      </c>
      <c r="B23" s="36" t="s">
        <v>10</v>
      </c>
      <c r="C23" s="28">
        <v>0.7985</v>
      </c>
      <c r="D23" s="7">
        <v>891.5</v>
      </c>
      <c r="E23" s="12">
        <f t="shared" si="0"/>
        <v>711.86275</v>
      </c>
    </row>
    <row r="24" spans="1:5" ht="15">
      <c r="A24" s="30">
        <v>2.2</v>
      </c>
      <c r="B24" s="36" t="s">
        <v>11</v>
      </c>
      <c r="C24" s="28">
        <v>0.3804</v>
      </c>
      <c r="D24" s="7">
        <v>891.5</v>
      </c>
      <c r="E24" s="12">
        <f t="shared" si="0"/>
        <v>339.1266</v>
      </c>
    </row>
    <row r="25" spans="1:5" ht="23.25">
      <c r="A25" s="30">
        <v>2.3</v>
      </c>
      <c r="B25" s="36" t="s">
        <v>37</v>
      </c>
      <c r="C25" s="28">
        <v>0.0213</v>
      </c>
      <c r="D25" s="7">
        <v>891.5</v>
      </c>
      <c r="E25" s="12">
        <f t="shared" si="0"/>
        <v>18.98895</v>
      </c>
    </row>
    <row r="26" spans="1:5" ht="15">
      <c r="A26" s="30">
        <v>2.4</v>
      </c>
      <c r="B26" s="36" t="s">
        <v>12</v>
      </c>
      <c r="C26" s="28">
        <v>0.28</v>
      </c>
      <c r="D26" s="7">
        <v>891.5</v>
      </c>
      <c r="E26" s="12">
        <f t="shared" si="0"/>
        <v>249.62000000000003</v>
      </c>
    </row>
    <row r="27" spans="1:5" ht="15">
      <c r="A27" s="30">
        <v>2.5</v>
      </c>
      <c r="B27" s="36" t="s">
        <v>38</v>
      </c>
      <c r="C27" s="28">
        <v>0.1254</v>
      </c>
      <c r="D27" s="7">
        <v>891.5</v>
      </c>
      <c r="E27" s="12">
        <f t="shared" si="0"/>
        <v>111.79410000000001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v>891.5</v>
      </c>
      <c r="E28" s="12">
        <f t="shared" si="0"/>
        <v>8.023499999999999</v>
      </c>
    </row>
    <row r="29" spans="1:5" ht="15">
      <c r="A29" s="30">
        <v>2.7</v>
      </c>
      <c r="B29" s="36" t="s">
        <v>135</v>
      </c>
      <c r="C29" s="28">
        <v>0.1996</v>
      </c>
      <c r="D29" s="7">
        <v>891.5</v>
      </c>
      <c r="E29" s="12">
        <f t="shared" si="0"/>
        <v>177.9434</v>
      </c>
    </row>
    <row r="30" spans="1:5" ht="15">
      <c r="A30" s="30">
        <v>2.8</v>
      </c>
      <c r="B30" s="36" t="s">
        <v>14</v>
      </c>
      <c r="C30" s="28">
        <v>0.038</v>
      </c>
      <c r="D30" s="7">
        <v>891.5</v>
      </c>
      <c r="E30" s="12">
        <f t="shared" si="0"/>
        <v>33.877</v>
      </c>
    </row>
    <row r="31" spans="1:5" ht="15">
      <c r="A31" s="37" t="s">
        <v>144</v>
      </c>
      <c r="B31" s="36" t="s">
        <v>15</v>
      </c>
      <c r="C31" s="28">
        <v>0.0144</v>
      </c>
      <c r="D31" s="7">
        <v>891.5</v>
      </c>
      <c r="E31" s="12">
        <f t="shared" si="0"/>
        <v>12.8376</v>
      </c>
    </row>
    <row r="32" spans="1:5" ht="15">
      <c r="A32" s="73">
        <v>2.1</v>
      </c>
      <c r="B32" s="36" t="s">
        <v>16</v>
      </c>
      <c r="C32" s="28">
        <v>0.0262</v>
      </c>
      <c r="D32" s="7">
        <v>891.5</v>
      </c>
      <c r="E32" s="12">
        <f t="shared" si="0"/>
        <v>23.357300000000002</v>
      </c>
    </row>
    <row r="33" spans="1:5" ht="15">
      <c r="A33" s="30">
        <v>2.11</v>
      </c>
      <c r="B33" s="36" t="s">
        <v>17</v>
      </c>
      <c r="C33" s="28">
        <v>0.049</v>
      </c>
      <c r="D33" s="7">
        <v>891.5</v>
      </c>
      <c r="E33" s="12">
        <f t="shared" si="0"/>
        <v>43.6835</v>
      </c>
    </row>
    <row r="34" spans="1:5" ht="23.25">
      <c r="A34" s="30">
        <v>2.12</v>
      </c>
      <c r="B34" s="36" t="s">
        <v>136</v>
      </c>
      <c r="C34" s="28">
        <v>0.0198</v>
      </c>
      <c r="D34" s="7">
        <v>891.5</v>
      </c>
      <c r="E34" s="12">
        <f t="shared" si="0"/>
        <v>17.6517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v>891.5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v>891.5</v>
      </c>
      <c r="E36" s="12"/>
    </row>
    <row r="37" spans="1:5" ht="15">
      <c r="A37" s="30">
        <v>3.2</v>
      </c>
      <c r="B37" s="36" t="s">
        <v>20</v>
      </c>
      <c r="C37" s="28"/>
      <c r="D37" s="7">
        <v>891.5</v>
      </c>
      <c r="E37" s="12"/>
    </row>
    <row r="38" spans="1:5" ht="15">
      <c r="A38" s="30">
        <v>3.3</v>
      </c>
      <c r="B38" s="36" t="s">
        <v>21</v>
      </c>
      <c r="C38" s="28"/>
      <c r="D38" s="7">
        <v>891.5</v>
      </c>
      <c r="E38" s="12"/>
    </row>
    <row r="39" spans="1:5" ht="23.25">
      <c r="A39" s="31">
        <v>4</v>
      </c>
      <c r="B39" s="34" t="s">
        <v>22</v>
      </c>
      <c r="C39" s="27">
        <f>SUM(C40:C46)</f>
        <v>2.9745</v>
      </c>
      <c r="D39" s="7">
        <v>891.5</v>
      </c>
      <c r="E39" s="40">
        <f aca="true" t="shared" si="1" ref="E39:E56">C39*D39</f>
        <v>2651.76675</v>
      </c>
    </row>
    <row r="40" spans="1:5" ht="23.25">
      <c r="A40" s="30">
        <v>4.1</v>
      </c>
      <c r="B40" s="36" t="s">
        <v>39</v>
      </c>
      <c r="C40" s="28">
        <v>1.9848</v>
      </c>
      <c r="D40" s="7">
        <v>891.5</v>
      </c>
      <c r="E40" s="12">
        <f t="shared" si="1"/>
        <v>1769.4492</v>
      </c>
    </row>
    <row r="41" spans="1:5" ht="15">
      <c r="A41" s="30">
        <v>4.2</v>
      </c>
      <c r="B41" s="36" t="s">
        <v>113</v>
      </c>
      <c r="C41" s="28">
        <v>0.4009</v>
      </c>
      <c r="D41" s="7">
        <v>891.5</v>
      </c>
      <c r="E41" s="12">
        <f t="shared" si="1"/>
        <v>357.40234999999996</v>
      </c>
    </row>
    <row r="42" spans="1:5" ht="15">
      <c r="A42" s="30">
        <v>4.3</v>
      </c>
      <c r="B42" s="36" t="s">
        <v>23</v>
      </c>
      <c r="C42" s="28">
        <v>0.2753</v>
      </c>
      <c r="D42" s="7">
        <v>891.5</v>
      </c>
      <c r="E42" s="12">
        <f t="shared" si="1"/>
        <v>245.42995</v>
      </c>
    </row>
    <row r="43" spans="1:5" ht="15">
      <c r="A43" s="30">
        <v>4.4</v>
      </c>
      <c r="B43" s="36" t="s">
        <v>137</v>
      </c>
      <c r="C43" s="28">
        <v>0.0383</v>
      </c>
      <c r="D43" s="7">
        <v>891.5</v>
      </c>
      <c r="E43" s="12">
        <f t="shared" si="1"/>
        <v>34.14445</v>
      </c>
    </row>
    <row r="44" spans="1:5" ht="15">
      <c r="A44" s="30">
        <v>4.5</v>
      </c>
      <c r="B44" s="36" t="s">
        <v>24</v>
      </c>
      <c r="C44" s="28">
        <v>0.0012</v>
      </c>
      <c r="D44" s="7">
        <v>891.5</v>
      </c>
      <c r="E44" s="12">
        <f t="shared" si="1"/>
        <v>1.0697999999999999</v>
      </c>
    </row>
    <row r="45" spans="1:5" ht="15">
      <c r="A45" s="30">
        <v>4.6</v>
      </c>
      <c r="B45" s="36" t="s">
        <v>25</v>
      </c>
      <c r="C45" s="28">
        <v>0.0819</v>
      </c>
      <c r="D45" s="7">
        <v>891.5</v>
      </c>
      <c r="E45" s="12">
        <f t="shared" si="1"/>
        <v>73.01385</v>
      </c>
    </row>
    <row r="46" spans="1:5" ht="15">
      <c r="A46" s="30">
        <v>4.7</v>
      </c>
      <c r="B46" s="36" t="s">
        <v>40</v>
      </c>
      <c r="C46" s="28">
        <v>0.1921</v>
      </c>
      <c r="D46" s="7">
        <v>891.5</v>
      </c>
      <c r="E46" s="12">
        <f t="shared" si="1"/>
        <v>171.25715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891.5</v>
      </c>
      <c r="E47" s="40">
        <f t="shared" si="1"/>
        <v>1019.7868500000001</v>
      </c>
    </row>
    <row r="48" spans="1:5" ht="23.25">
      <c r="A48" s="30">
        <v>5.1</v>
      </c>
      <c r="B48" s="36" t="s">
        <v>41</v>
      </c>
      <c r="C48" s="28">
        <v>0.5794</v>
      </c>
      <c r="D48" s="7">
        <v>891.5</v>
      </c>
      <c r="E48" s="12">
        <f t="shared" si="1"/>
        <v>516.5351</v>
      </c>
    </row>
    <row r="49" spans="1:5" ht="15">
      <c r="A49" s="30">
        <v>5.2</v>
      </c>
      <c r="B49" s="36" t="s">
        <v>113</v>
      </c>
      <c r="C49" s="28">
        <v>0.117</v>
      </c>
      <c r="D49" s="7">
        <v>891.5</v>
      </c>
      <c r="E49" s="12">
        <f t="shared" si="1"/>
        <v>104.30550000000001</v>
      </c>
    </row>
    <row r="50" spans="1:5" ht="15">
      <c r="A50" s="30">
        <v>5.3</v>
      </c>
      <c r="B50" s="36" t="s">
        <v>27</v>
      </c>
      <c r="C50" s="28">
        <v>0.1618</v>
      </c>
      <c r="D50" s="7">
        <v>891.5</v>
      </c>
      <c r="E50" s="12">
        <f t="shared" si="1"/>
        <v>144.2447</v>
      </c>
    </row>
    <row r="51" spans="1:5" ht="15">
      <c r="A51" s="30">
        <v>5.4</v>
      </c>
      <c r="B51" s="36" t="s">
        <v>28</v>
      </c>
      <c r="C51" s="28">
        <v>0.2857</v>
      </c>
      <c r="D51" s="7">
        <v>891.5</v>
      </c>
      <c r="E51" s="12">
        <f t="shared" si="1"/>
        <v>254.70155</v>
      </c>
    </row>
    <row r="52" spans="1:5" ht="15">
      <c r="A52" s="31">
        <v>6</v>
      </c>
      <c r="B52" s="34" t="s">
        <v>42</v>
      </c>
      <c r="C52" s="27">
        <v>2.1347</v>
      </c>
      <c r="D52" s="7">
        <v>891.5</v>
      </c>
      <c r="E52" s="40">
        <f t="shared" si="1"/>
        <v>1903.0850500000001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v>891.5</v>
      </c>
      <c r="E53" s="40">
        <f t="shared" si="1"/>
        <v>989.6496924999999</v>
      </c>
    </row>
    <row r="54" spans="1:5" ht="15">
      <c r="A54" s="31">
        <v>7</v>
      </c>
      <c r="B54" s="34" t="s">
        <v>29</v>
      </c>
      <c r="C54" s="27">
        <v>0.009</v>
      </c>
      <c r="D54" s="7">
        <v>891.5</v>
      </c>
      <c r="E54" s="40">
        <f t="shared" si="1"/>
        <v>8.023499999999999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v>891.5</v>
      </c>
      <c r="E55" s="40">
        <f t="shared" si="1"/>
        <v>9832.6828201</v>
      </c>
    </row>
    <row r="56" spans="1:5" ht="15">
      <c r="A56" s="38">
        <v>9</v>
      </c>
      <c r="B56" s="36" t="s">
        <v>31</v>
      </c>
      <c r="C56" s="28">
        <v>0.1152</v>
      </c>
      <c r="D56" s="7">
        <v>891.5</v>
      </c>
      <c r="E56" s="12">
        <f t="shared" si="1"/>
        <v>102.7008</v>
      </c>
    </row>
    <row r="57" spans="1:5" ht="15">
      <c r="A57" s="38">
        <v>10</v>
      </c>
      <c r="B57" s="36" t="s">
        <v>43</v>
      </c>
      <c r="C57" s="51">
        <v>0.1254</v>
      </c>
      <c r="D57" s="7">
        <v>891.5</v>
      </c>
      <c r="E57" s="12">
        <f>C57*D57+0.03</f>
        <v>111.82410000000002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v>891.5</v>
      </c>
      <c r="E58" s="40">
        <f>E55+E56+E57</f>
        <v>10047.207720100001</v>
      </c>
    </row>
    <row r="59" ht="15">
      <c r="C59" s="78"/>
    </row>
    <row r="60" ht="15">
      <c r="C60" s="75">
        <v>11.27</v>
      </c>
    </row>
    <row r="62" spans="2:5" ht="15">
      <c r="B62" t="s">
        <v>151</v>
      </c>
      <c r="E62" s="87" t="s">
        <v>152</v>
      </c>
    </row>
    <row r="63" ht="30" customHeight="1"/>
    <row r="69" ht="34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8515625" style="0" customWidth="1"/>
    <col min="3" max="3" width="11.57421875" style="0" hidden="1" customWidth="1"/>
    <col min="4" max="4" width="14.57421875" style="0" hidden="1" customWidth="1"/>
    <col min="5" max="5" width="27.8515625" style="0" customWidth="1"/>
  </cols>
  <sheetData>
    <row r="1" spans="1:5" ht="48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116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633.2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7136.164000000001</v>
      </c>
    </row>
    <row r="10" spans="1:5" ht="37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42.75" customHeight="1">
      <c r="A11" s="33">
        <v>1</v>
      </c>
      <c r="B11" s="34" t="s">
        <v>35</v>
      </c>
      <c r="C11" s="27">
        <f>SUM(C14:C21)</f>
        <v>2.8056694</v>
      </c>
      <c r="D11" s="7">
        <v>633.2</v>
      </c>
      <c r="E11" s="40">
        <f>C11*D11</f>
        <v>1776.5498640800004</v>
      </c>
    </row>
    <row r="12" spans="1:5" ht="15">
      <c r="A12" s="45"/>
      <c r="B12" s="46" t="s">
        <v>4</v>
      </c>
      <c r="C12" s="47"/>
      <c r="D12" s="7">
        <v>633.2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633.2</v>
      </c>
      <c r="E13" s="12">
        <f>C13*D13</f>
        <v>1307.3680400000003</v>
      </c>
    </row>
    <row r="14" spans="1:5" ht="15">
      <c r="A14" s="2"/>
      <c r="B14" s="4" t="s">
        <v>5</v>
      </c>
      <c r="C14" s="6">
        <v>2.0647</v>
      </c>
      <c r="D14" s="7">
        <v>633.2</v>
      </c>
      <c r="E14" s="12">
        <f>C14*D14</f>
        <v>1307.3680400000003</v>
      </c>
    </row>
    <row r="15" spans="1:5" ht="15">
      <c r="A15" s="2"/>
      <c r="B15" s="4" t="s">
        <v>6</v>
      </c>
      <c r="C15" s="6"/>
      <c r="D15" s="7">
        <v>633.2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633.2</v>
      </c>
      <c r="E16" s="12">
        <f>C16*D16</f>
        <v>264.08834408000007</v>
      </c>
    </row>
    <row r="17" spans="1:5" ht="23.25">
      <c r="A17" s="2">
        <v>1.3</v>
      </c>
      <c r="B17" s="4" t="s">
        <v>132</v>
      </c>
      <c r="C17" s="6">
        <v>0.0302</v>
      </c>
      <c r="D17" s="7">
        <v>633.2</v>
      </c>
      <c r="E17" s="12">
        <f>C17*D17</f>
        <v>19.12264</v>
      </c>
    </row>
    <row r="18" spans="1:5" ht="15">
      <c r="A18" s="2">
        <v>1.4</v>
      </c>
      <c r="B18" s="36" t="s">
        <v>7</v>
      </c>
      <c r="C18" s="28"/>
      <c r="D18" s="7">
        <v>633.2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633.2</v>
      </c>
      <c r="E19" s="12">
        <f aca="true" t="shared" si="0" ref="E19:E35">C19*D19</f>
        <v>51.98572000000001</v>
      </c>
    </row>
    <row r="20" spans="1:5" ht="15">
      <c r="A20" s="2">
        <v>1.6</v>
      </c>
      <c r="B20" s="36" t="s">
        <v>133</v>
      </c>
      <c r="C20" s="28">
        <v>0.1846</v>
      </c>
      <c r="D20" s="7">
        <v>633.2</v>
      </c>
      <c r="E20" s="12">
        <f t="shared" si="0"/>
        <v>116.88872</v>
      </c>
    </row>
    <row r="21" spans="1:5" ht="15">
      <c r="A21" s="2">
        <v>1.7</v>
      </c>
      <c r="B21" s="36" t="s">
        <v>134</v>
      </c>
      <c r="C21" s="48">
        <v>0.027</v>
      </c>
      <c r="D21" s="7">
        <v>633.2</v>
      </c>
      <c r="E21" s="12">
        <f t="shared" si="0"/>
        <v>17.096400000000003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v>633.2</v>
      </c>
      <c r="E22" s="40">
        <f t="shared" si="0"/>
        <v>1242.0851200000002</v>
      </c>
    </row>
    <row r="23" spans="1:5" ht="15">
      <c r="A23" s="30">
        <v>2.1</v>
      </c>
      <c r="B23" s="36" t="s">
        <v>10</v>
      </c>
      <c r="C23" s="28">
        <v>0.7985</v>
      </c>
      <c r="D23" s="7">
        <v>633.2</v>
      </c>
      <c r="E23" s="12">
        <f t="shared" si="0"/>
        <v>505.6102</v>
      </c>
    </row>
    <row r="24" spans="1:5" ht="15">
      <c r="A24" s="30">
        <v>2.2</v>
      </c>
      <c r="B24" s="36" t="s">
        <v>11</v>
      </c>
      <c r="C24" s="28">
        <v>0.3804</v>
      </c>
      <c r="D24" s="7">
        <v>633.2</v>
      </c>
      <c r="E24" s="12">
        <f t="shared" si="0"/>
        <v>240.86928000000003</v>
      </c>
    </row>
    <row r="25" spans="1:5" ht="15">
      <c r="A25" s="30">
        <v>2.3</v>
      </c>
      <c r="B25" s="36" t="s">
        <v>37</v>
      </c>
      <c r="C25" s="28">
        <v>0.0213</v>
      </c>
      <c r="D25" s="7">
        <v>633.2</v>
      </c>
      <c r="E25" s="12">
        <f t="shared" si="0"/>
        <v>13.487160000000001</v>
      </c>
    </row>
    <row r="26" spans="1:5" ht="15">
      <c r="A26" s="30">
        <v>2.4</v>
      </c>
      <c r="B26" s="36" t="s">
        <v>12</v>
      </c>
      <c r="C26" s="28">
        <v>0.28</v>
      </c>
      <c r="D26" s="7">
        <v>633.2</v>
      </c>
      <c r="E26" s="12">
        <f t="shared" si="0"/>
        <v>177.29600000000002</v>
      </c>
    </row>
    <row r="27" spans="1:5" ht="15">
      <c r="A27" s="30">
        <v>2.5</v>
      </c>
      <c r="B27" s="36" t="s">
        <v>38</v>
      </c>
      <c r="C27" s="28">
        <v>0.1254</v>
      </c>
      <c r="D27" s="7">
        <v>633.2</v>
      </c>
      <c r="E27" s="12">
        <f t="shared" si="0"/>
        <v>79.40328000000001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v>633.2</v>
      </c>
      <c r="E28" s="12">
        <f t="shared" si="0"/>
        <v>5.6988</v>
      </c>
    </row>
    <row r="29" spans="1:5" ht="15">
      <c r="A29" s="30">
        <v>2.7</v>
      </c>
      <c r="B29" s="36" t="s">
        <v>135</v>
      </c>
      <c r="C29" s="28">
        <v>0.1996</v>
      </c>
      <c r="D29" s="7">
        <v>633.2</v>
      </c>
      <c r="E29" s="12">
        <f t="shared" si="0"/>
        <v>126.38672000000001</v>
      </c>
    </row>
    <row r="30" spans="1:5" ht="15">
      <c r="A30" s="30">
        <v>2.8</v>
      </c>
      <c r="B30" s="36" t="s">
        <v>14</v>
      </c>
      <c r="C30" s="28">
        <v>0.038</v>
      </c>
      <c r="D30" s="7">
        <v>633.2</v>
      </c>
      <c r="E30" s="12">
        <f t="shared" si="0"/>
        <v>24.061600000000002</v>
      </c>
    </row>
    <row r="31" spans="1:5" ht="15">
      <c r="A31" s="37" t="s">
        <v>144</v>
      </c>
      <c r="B31" s="36" t="s">
        <v>15</v>
      </c>
      <c r="C31" s="28">
        <v>0.0144</v>
      </c>
      <c r="D31" s="7">
        <v>633.2</v>
      </c>
      <c r="E31" s="12">
        <f t="shared" si="0"/>
        <v>9.11808</v>
      </c>
    </row>
    <row r="32" spans="1:5" ht="15">
      <c r="A32" s="73">
        <v>2.1</v>
      </c>
      <c r="B32" s="36" t="s">
        <v>16</v>
      </c>
      <c r="C32" s="28">
        <v>0.0262</v>
      </c>
      <c r="D32" s="7">
        <v>633.2</v>
      </c>
      <c r="E32" s="12">
        <f t="shared" si="0"/>
        <v>16.589840000000002</v>
      </c>
    </row>
    <row r="33" spans="1:5" ht="15">
      <c r="A33" s="30">
        <v>2.11</v>
      </c>
      <c r="B33" s="36" t="s">
        <v>17</v>
      </c>
      <c r="C33" s="28">
        <v>0.049</v>
      </c>
      <c r="D33" s="7">
        <v>633.2</v>
      </c>
      <c r="E33" s="12">
        <f t="shared" si="0"/>
        <v>31.026800000000005</v>
      </c>
    </row>
    <row r="34" spans="1:5" ht="23.25">
      <c r="A34" s="30">
        <v>2.12</v>
      </c>
      <c r="B34" s="36" t="s">
        <v>136</v>
      </c>
      <c r="C34" s="28">
        <v>0.0198</v>
      </c>
      <c r="D34" s="7">
        <v>633.2</v>
      </c>
      <c r="E34" s="12">
        <f t="shared" si="0"/>
        <v>12.537360000000001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v>633.2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v>633.2</v>
      </c>
      <c r="E36" s="12"/>
    </row>
    <row r="37" spans="1:5" ht="15">
      <c r="A37" s="30">
        <v>3.2</v>
      </c>
      <c r="B37" s="36" t="s">
        <v>20</v>
      </c>
      <c r="C37" s="28"/>
      <c r="D37" s="7">
        <v>633.2</v>
      </c>
      <c r="E37" s="12"/>
    </row>
    <row r="38" spans="1:5" ht="15">
      <c r="A38" s="30">
        <v>3.3</v>
      </c>
      <c r="B38" s="36" t="s">
        <v>21</v>
      </c>
      <c r="C38" s="28"/>
      <c r="D38" s="7">
        <v>633.2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v>633.2</v>
      </c>
      <c r="E39" s="40">
        <f aca="true" t="shared" si="1" ref="E39:E56">C39*D39</f>
        <v>1883.4534</v>
      </c>
    </row>
    <row r="40" spans="1:5" ht="23.25">
      <c r="A40" s="30">
        <v>4.1</v>
      </c>
      <c r="B40" s="36" t="s">
        <v>39</v>
      </c>
      <c r="C40" s="28">
        <v>1.9848</v>
      </c>
      <c r="D40" s="7">
        <v>633.2</v>
      </c>
      <c r="E40" s="12">
        <f t="shared" si="1"/>
        <v>1256.77536</v>
      </c>
    </row>
    <row r="41" spans="1:5" ht="15">
      <c r="A41" s="30">
        <v>4.2</v>
      </c>
      <c r="B41" s="36" t="s">
        <v>113</v>
      </c>
      <c r="C41" s="28">
        <v>0.4009</v>
      </c>
      <c r="D41" s="7">
        <v>633.2</v>
      </c>
      <c r="E41" s="12">
        <f t="shared" si="1"/>
        <v>253.84988</v>
      </c>
    </row>
    <row r="42" spans="1:5" ht="15">
      <c r="A42" s="30">
        <v>4.3</v>
      </c>
      <c r="B42" s="36" t="s">
        <v>23</v>
      </c>
      <c r="C42" s="28">
        <v>0.2753</v>
      </c>
      <c r="D42" s="7">
        <v>633.2</v>
      </c>
      <c r="E42" s="12">
        <f t="shared" si="1"/>
        <v>174.31996</v>
      </c>
    </row>
    <row r="43" spans="1:5" ht="15">
      <c r="A43" s="30">
        <v>4.4</v>
      </c>
      <c r="B43" s="36" t="s">
        <v>137</v>
      </c>
      <c r="C43" s="28">
        <v>0.0383</v>
      </c>
      <c r="D43" s="7">
        <v>633.2</v>
      </c>
      <c r="E43" s="12">
        <f t="shared" si="1"/>
        <v>24.25156</v>
      </c>
    </row>
    <row r="44" spans="1:5" ht="15">
      <c r="A44" s="30">
        <v>4.5</v>
      </c>
      <c r="B44" s="36" t="s">
        <v>24</v>
      </c>
      <c r="C44" s="28">
        <v>0.0012</v>
      </c>
      <c r="D44" s="7">
        <v>633.2</v>
      </c>
      <c r="E44" s="12">
        <f t="shared" si="1"/>
        <v>0.75984</v>
      </c>
    </row>
    <row r="45" spans="1:5" ht="15">
      <c r="A45" s="30">
        <v>4.6</v>
      </c>
      <c r="B45" s="36" t="s">
        <v>25</v>
      </c>
      <c r="C45" s="28">
        <v>0.0819</v>
      </c>
      <c r="D45" s="7">
        <v>633.2</v>
      </c>
      <c r="E45" s="12">
        <f t="shared" si="1"/>
        <v>51.859080000000006</v>
      </c>
    </row>
    <row r="46" spans="1:5" ht="15">
      <c r="A46" s="30">
        <v>4.7</v>
      </c>
      <c r="B46" s="36" t="s">
        <v>40</v>
      </c>
      <c r="C46" s="28">
        <v>0.1921</v>
      </c>
      <c r="D46" s="7">
        <v>633.2</v>
      </c>
      <c r="E46" s="12">
        <f t="shared" si="1"/>
        <v>121.63772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633.2</v>
      </c>
      <c r="E47" s="40">
        <f t="shared" si="1"/>
        <v>724.3174800000002</v>
      </c>
    </row>
    <row r="48" spans="1:5" ht="23.25">
      <c r="A48" s="30">
        <v>5.1</v>
      </c>
      <c r="B48" s="36" t="s">
        <v>41</v>
      </c>
      <c r="C48" s="28">
        <v>0.5794</v>
      </c>
      <c r="D48" s="7">
        <v>633.2</v>
      </c>
      <c r="E48" s="12">
        <f t="shared" si="1"/>
        <v>366.87608000000006</v>
      </c>
    </row>
    <row r="49" spans="1:5" ht="15">
      <c r="A49" s="30">
        <v>5.2</v>
      </c>
      <c r="B49" s="36" t="s">
        <v>113</v>
      </c>
      <c r="C49" s="28">
        <v>0.117</v>
      </c>
      <c r="D49" s="7">
        <v>633.2</v>
      </c>
      <c r="E49" s="12">
        <f t="shared" si="1"/>
        <v>74.08440000000002</v>
      </c>
    </row>
    <row r="50" spans="1:5" ht="15">
      <c r="A50" s="30">
        <v>5.3</v>
      </c>
      <c r="B50" s="36" t="s">
        <v>27</v>
      </c>
      <c r="C50" s="28">
        <v>0.1618</v>
      </c>
      <c r="D50" s="7">
        <v>633.2</v>
      </c>
      <c r="E50" s="12">
        <f t="shared" si="1"/>
        <v>102.45176000000001</v>
      </c>
    </row>
    <row r="51" spans="1:5" ht="15">
      <c r="A51" s="30">
        <v>5.4</v>
      </c>
      <c r="B51" s="36" t="s">
        <v>28</v>
      </c>
      <c r="C51" s="28">
        <v>0.2857</v>
      </c>
      <c r="D51" s="7">
        <v>633.2</v>
      </c>
      <c r="E51" s="12">
        <f t="shared" si="1"/>
        <v>180.90524000000002</v>
      </c>
    </row>
    <row r="52" spans="1:5" ht="15">
      <c r="A52" s="31">
        <v>6</v>
      </c>
      <c r="B52" s="34" t="s">
        <v>42</v>
      </c>
      <c r="C52" s="27">
        <v>2.1347</v>
      </c>
      <c r="D52" s="7">
        <v>633.2</v>
      </c>
      <c r="E52" s="40">
        <f t="shared" si="1"/>
        <v>1351.6920400000001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v>633.2</v>
      </c>
      <c r="E53" s="40">
        <f t="shared" si="1"/>
        <v>702.912154</v>
      </c>
    </row>
    <row r="54" spans="1:5" ht="15">
      <c r="A54" s="31">
        <v>7</v>
      </c>
      <c r="B54" s="34" t="s">
        <v>29</v>
      </c>
      <c r="C54" s="27">
        <v>0.009</v>
      </c>
      <c r="D54" s="7">
        <v>633.2</v>
      </c>
      <c r="E54" s="40">
        <f t="shared" si="1"/>
        <v>5.6988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v>633.2</v>
      </c>
      <c r="E55" s="40">
        <f t="shared" si="1"/>
        <v>6983.79670408</v>
      </c>
    </row>
    <row r="56" spans="1:5" ht="15">
      <c r="A56" s="38">
        <v>9</v>
      </c>
      <c r="B56" s="36" t="s">
        <v>31</v>
      </c>
      <c r="C56" s="28">
        <v>0.1152</v>
      </c>
      <c r="D56" s="7">
        <v>633.2</v>
      </c>
      <c r="E56" s="12">
        <f t="shared" si="1"/>
        <v>72.94464</v>
      </c>
    </row>
    <row r="57" spans="1:5" ht="15">
      <c r="A57" s="38">
        <v>10</v>
      </c>
      <c r="B57" s="36" t="s">
        <v>43</v>
      </c>
      <c r="C57" s="51">
        <v>0.1254</v>
      </c>
      <c r="D57" s="7">
        <v>633.2</v>
      </c>
      <c r="E57" s="12">
        <f>C57*D57+0.02</f>
        <v>79.42328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v>633.2</v>
      </c>
      <c r="E58" s="40">
        <f>E55+E56+E57</f>
        <v>7136.16462408</v>
      </c>
    </row>
    <row r="59" ht="15">
      <c r="C59" s="78"/>
    </row>
    <row r="60" ht="15">
      <c r="C60" s="75">
        <v>11.27</v>
      </c>
    </row>
    <row r="62" spans="2:5" ht="30" customHeight="1">
      <c r="B62" t="s">
        <v>151</v>
      </c>
      <c r="E62" s="87" t="s">
        <v>152</v>
      </c>
    </row>
    <row r="69" ht="43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3" sqref="A3:E3"/>
    </sheetView>
  </sheetViews>
  <sheetFormatPr defaultColWidth="9.140625" defaultRowHeight="15"/>
  <cols>
    <col min="1" max="1" width="6.57421875" style="0" customWidth="1"/>
    <col min="2" max="2" width="31.7109375" style="0" customWidth="1"/>
    <col min="3" max="3" width="15.8515625" style="0" hidden="1" customWidth="1"/>
    <col min="4" max="4" width="10.7109375" style="0" hidden="1" customWidth="1"/>
    <col min="5" max="5" width="48.28125" style="0" customWidth="1"/>
  </cols>
  <sheetData>
    <row r="1" spans="1:5" ht="29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140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6" t="s">
        <v>1</v>
      </c>
      <c r="B7" s="96"/>
      <c r="C7" s="7"/>
      <c r="D7" s="7"/>
      <c r="E7" s="8">
        <v>5135.4</v>
      </c>
    </row>
    <row r="8" spans="1:5" ht="15">
      <c r="A8" s="96" t="s">
        <v>2</v>
      </c>
      <c r="B8" s="96"/>
      <c r="C8" s="7"/>
      <c r="D8" s="7"/>
      <c r="E8" s="8">
        <v>14.37</v>
      </c>
    </row>
    <row r="9" spans="1:5" ht="14.25" customHeight="1">
      <c r="A9" s="102"/>
      <c r="B9" s="103"/>
      <c r="C9" s="7"/>
      <c r="D9" s="7"/>
      <c r="E9" s="13">
        <f>E7*E8</f>
        <v>73795.69799999999</v>
      </c>
    </row>
    <row r="10" spans="1:5" ht="33.75" customHeight="1">
      <c r="A10" s="9" t="s">
        <v>34</v>
      </c>
      <c r="B10" s="10" t="s">
        <v>3</v>
      </c>
      <c r="C10" s="93" t="s">
        <v>142</v>
      </c>
      <c r="D10" s="93"/>
      <c r="E10" s="93"/>
    </row>
    <row r="11" spans="1:5" ht="19.5" customHeight="1">
      <c r="A11" s="33">
        <v>1</v>
      </c>
      <c r="B11" s="34" t="s">
        <v>35</v>
      </c>
      <c r="C11" s="27">
        <f>SUM(C14:C21)</f>
        <v>2.427799</v>
      </c>
      <c r="D11" s="8">
        <v>5135.4</v>
      </c>
      <c r="E11" s="40">
        <f aca="true" t="shared" si="0" ref="E11:E56">C11*D11</f>
        <v>12467.718984599998</v>
      </c>
    </row>
    <row r="12" spans="1:5" ht="15.75" customHeight="1">
      <c r="A12" s="45"/>
      <c r="B12" s="46" t="s">
        <v>4</v>
      </c>
      <c r="C12" s="60"/>
      <c r="D12" s="8">
        <v>5135.4</v>
      </c>
      <c r="E12" s="12">
        <f t="shared" si="0"/>
        <v>0</v>
      </c>
    </row>
    <row r="13" spans="1:5" ht="15">
      <c r="A13" s="3">
        <v>1.1</v>
      </c>
      <c r="B13" s="4" t="s">
        <v>36</v>
      </c>
      <c r="C13" s="5">
        <f>C14+C15</f>
        <v>1.7495</v>
      </c>
      <c r="D13" s="8">
        <v>5135.4</v>
      </c>
      <c r="E13" s="12">
        <f t="shared" si="0"/>
        <v>8984.3823</v>
      </c>
    </row>
    <row r="14" spans="1:5" ht="15">
      <c r="A14" s="2"/>
      <c r="B14" s="4" t="s">
        <v>5</v>
      </c>
      <c r="C14" s="6">
        <v>1.2416</v>
      </c>
      <c r="D14" s="8">
        <v>5135.4</v>
      </c>
      <c r="E14" s="12">
        <f t="shared" si="0"/>
        <v>6376.112639999999</v>
      </c>
    </row>
    <row r="15" spans="1:5" ht="18.75" customHeight="1">
      <c r="A15" s="2"/>
      <c r="B15" s="4" t="s">
        <v>6</v>
      </c>
      <c r="C15" s="6">
        <v>0.5079</v>
      </c>
      <c r="D15" s="8">
        <v>5135.4</v>
      </c>
      <c r="E15" s="12">
        <f t="shared" si="0"/>
        <v>2608.26966</v>
      </c>
    </row>
    <row r="16" spans="1:5" ht="31.5" customHeight="1">
      <c r="A16" s="2">
        <v>1.2</v>
      </c>
      <c r="B16" s="4" t="s">
        <v>113</v>
      </c>
      <c r="C16" s="6">
        <f>C13*20.2%</f>
        <v>0.35339899999999996</v>
      </c>
      <c r="D16" s="8">
        <v>5135.4</v>
      </c>
      <c r="E16" s="12">
        <f t="shared" si="0"/>
        <v>1814.8452245999997</v>
      </c>
    </row>
    <row r="17" spans="1:5" ht="28.5" customHeight="1">
      <c r="A17" s="2">
        <v>1.3</v>
      </c>
      <c r="B17" s="4" t="s">
        <v>132</v>
      </c>
      <c r="C17" s="6">
        <v>0.0302</v>
      </c>
      <c r="D17" s="8">
        <v>5135.4</v>
      </c>
      <c r="E17" s="12">
        <f t="shared" si="0"/>
        <v>155.08908</v>
      </c>
    </row>
    <row r="18" spans="1:5" ht="20.25" customHeight="1">
      <c r="A18" s="2">
        <v>1.4</v>
      </c>
      <c r="B18" s="36" t="s">
        <v>7</v>
      </c>
      <c r="C18" s="28">
        <v>0.001</v>
      </c>
      <c r="D18" s="8">
        <v>5135.4</v>
      </c>
      <c r="E18" s="12">
        <f t="shared" si="0"/>
        <v>5.1354</v>
      </c>
    </row>
    <row r="19" spans="1:5" ht="23.25" customHeight="1">
      <c r="A19" s="2">
        <v>1.5</v>
      </c>
      <c r="B19" s="36" t="s">
        <v>8</v>
      </c>
      <c r="C19" s="28">
        <v>0.0821</v>
      </c>
      <c r="D19" s="8">
        <v>5135.4</v>
      </c>
      <c r="E19" s="12">
        <f t="shared" si="0"/>
        <v>421.61634</v>
      </c>
    </row>
    <row r="20" spans="1:5" ht="23.25" customHeight="1">
      <c r="A20" s="2">
        <v>1.6</v>
      </c>
      <c r="B20" s="36" t="s">
        <v>133</v>
      </c>
      <c r="C20" s="28">
        <v>0.1846</v>
      </c>
      <c r="D20" s="8">
        <v>5135.4</v>
      </c>
      <c r="E20" s="12">
        <f t="shared" si="0"/>
        <v>947.9948399999998</v>
      </c>
    </row>
    <row r="21" spans="1:5" ht="15">
      <c r="A21" s="2">
        <v>1.7</v>
      </c>
      <c r="B21" s="36" t="s">
        <v>134</v>
      </c>
      <c r="C21" s="48">
        <v>0.027</v>
      </c>
      <c r="D21" s="8">
        <v>5135.4</v>
      </c>
      <c r="E21" s="12">
        <f t="shared" si="0"/>
        <v>138.6558</v>
      </c>
    </row>
    <row r="22" spans="1:5" ht="27" customHeight="1">
      <c r="A22" s="31">
        <v>2</v>
      </c>
      <c r="B22" s="34" t="s">
        <v>9</v>
      </c>
      <c r="C22" s="27">
        <f>SUM(C23:C33)</f>
        <v>1.7735</v>
      </c>
      <c r="D22" s="8">
        <v>5135.4</v>
      </c>
      <c r="E22" s="40">
        <f t="shared" si="0"/>
        <v>9107.6319</v>
      </c>
    </row>
    <row r="23" spans="1:5" ht="24.75" customHeight="1">
      <c r="A23" s="30">
        <v>2.1</v>
      </c>
      <c r="B23" s="36" t="s">
        <v>10</v>
      </c>
      <c r="C23" s="28">
        <v>0.7985</v>
      </c>
      <c r="D23" s="8">
        <v>5135.4</v>
      </c>
      <c r="E23" s="12">
        <f t="shared" si="0"/>
        <v>4100.6169</v>
      </c>
    </row>
    <row r="24" spans="1:5" ht="21" customHeight="1">
      <c r="A24" s="30">
        <v>2.2</v>
      </c>
      <c r="B24" s="36" t="s">
        <v>11</v>
      </c>
      <c r="C24" s="28">
        <v>0.3804</v>
      </c>
      <c r="D24" s="8">
        <v>5135.4</v>
      </c>
      <c r="E24" s="12">
        <f t="shared" si="0"/>
        <v>1953.50616</v>
      </c>
    </row>
    <row r="25" spans="1:5" ht="30.75" customHeight="1">
      <c r="A25" s="30">
        <v>2.3</v>
      </c>
      <c r="B25" s="36" t="s">
        <v>37</v>
      </c>
      <c r="C25" s="28">
        <v>0.0203</v>
      </c>
      <c r="D25" s="8">
        <v>5135.4</v>
      </c>
      <c r="E25" s="12">
        <f t="shared" si="0"/>
        <v>104.24861999999999</v>
      </c>
    </row>
    <row r="26" spans="1:5" ht="30.75" customHeight="1">
      <c r="A26" s="30">
        <v>2.4</v>
      </c>
      <c r="B26" s="36" t="s">
        <v>12</v>
      </c>
      <c r="C26" s="28">
        <v>0.28</v>
      </c>
      <c r="D26" s="8">
        <v>5135.4</v>
      </c>
      <c r="E26" s="12">
        <f t="shared" si="0"/>
        <v>1437.912</v>
      </c>
    </row>
    <row r="27" spans="1:5" ht="24.75" customHeight="1">
      <c r="A27" s="30">
        <v>2.5</v>
      </c>
      <c r="B27" s="36" t="s">
        <v>38</v>
      </c>
      <c r="C27" s="28">
        <v>0.1099</v>
      </c>
      <c r="D27" s="8">
        <v>5135.4</v>
      </c>
      <c r="E27" s="12">
        <f t="shared" si="0"/>
        <v>564.38046</v>
      </c>
    </row>
    <row r="28" spans="1:5" ht="16.5" customHeight="1">
      <c r="A28" s="30">
        <v>2.6</v>
      </c>
      <c r="B28" s="36" t="s">
        <v>13</v>
      </c>
      <c r="C28" s="28">
        <v>0.009</v>
      </c>
      <c r="D28" s="8">
        <v>5135.4</v>
      </c>
      <c r="E28" s="12">
        <f t="shared" si="0"/>
        <v>46.218599999999995</v>
      </c>
    </row>
    <row r="29" spans="1:5" ht="24.75" customHeight="1">
      <c r="A29" s="30">
        <v>2.7</v>
      </c>
      <c r="B29" s="36" t="s">
        <v>14</v>
      </c>
      <c r="C29" s="28">
        <v>0.038</v>
      </c>
      <c r="D29" s="8">
        <v>5135.4</v>
      </c>
      <c r="E29" s="12">
        <f t="shared" si="0"/>
        <v>195.1452</v>
      </c>
    </row>
    <row r="30" spans="1:5" ht="24" customHeight="1">
      <c r="A30" s="37" t="s">
        <v>146</v>
      </c>
      <c r="B30" s="36" t="s">
        <v>15</v>
      </c>
      <c r="C30" s="28">
        <v>0.0144</v>
      </c>
      <c r="D30" s="8">
        <v>5135.4</v>
      </c>
      <c r="E30" s="12">
        <f t="shared" si="0"/>
        <v>73.94976</v>
      </c>
    </row>
    <row r="31" spans="1:5" ht="20.25" customHeight="1">
      <c r="A31" s="30">
        <v>2.9</v>
      </c>
      <c r="B31" s="36" t="s">
        <v>16</v>
      </c>
      <c r="C31" s="28">
        <v>0.0542</v>
      </c>
      <c r="D31" s="8">
        <v>5135.4</v>
      </c>
      <c r="E31" s="12">
        <f t="shared" si="0"/>
        <v>278.33867999999995</v>
      </c>
    </row>
    <row r="32" spans="1:5" ht="16.5" customHeight="1">
      <c r="A32" s="73">
        <v>2.1</v>
      </c>
      <c r="B32" s="36" t="s">
        <v>17</v>
      </c>
      <c r="C32" s="28">
        <v>0.049</v>
      </c>
      <c r="D32" s="8">
        <v>5135.4</v>
      </c>
      <c r="E32" s="12">
        <f t="shared" si="0"/>
        <v>251.6346</v>
      </c>
    </row>
    <row r="33" spans="1:5" ht="23.25" customHeight="1">
      <c r="A33" s="30">
        <v>2.11</v>
      </c>
      <c r="B33" s="36" t="s">
        <v>136</v>
      </c>
      <c r="C33" s="28">
        <v>0.0198</v>
      </c>
      <c r="D33" s="8">
        <v>5135.4</v>
      </c>
      <c r="E33" s="12">
        <f t="shared" si="0"/>
        <v>101.68092</v>
      </c>
    </row>
    <row r="34" spans="1:5" ht="18.75" customHeight="1">
      <c r="A34" s="31">
        <v>3</v>
      </c>
      <c r="B34" s="34" t="s">
        <v>18</v>
      </c>
      <c r="C34" s="27">
        <f>C35+C36+C37+C38</f>
        <v>2.8205000000000005</v>
      </c>
      <c r="D34" s="8">
        <v>5135.4</v>
      </c>
      <c r="E34" s="40">
        <f t="shared" si="0"/>
        <v>14484.395700000001</v>
      </c>
    </row>
    <row r="35" spans="1:5" ht="24.75" customHeight="1">
      <c r="A35" s="30">
        <v>3.1</v>
      </c>
      <c r="B35" s="36" t="s">
        <v>19</v>
      </c>
      <c r="C35" s="28">
        <v>2.5994</v>
      </c>
      <c r="D35" s="8">
        <v>5135.4</v>
      </c>
      <c r="E35" s="12">
        <f t="shared" si="0"/>
        <v>13348.95876</v>
      </c>
    </row>
    <row r="36" spans="1:5" ht="27.75" customHeight="1">
      <c r="A36" s="30">
        <v>3.2</v>
      </c>
      <c r="B36" s="36" t="s">
        <v>20</v>
      </c>
      <c r="C36" s="28">
        <v>0.1839</v>
      </c>
      <c r="D36" s="8">
        <v>5135.4</v>
      </c>
      <c r="E36" s="12">
        <f t="shared" si="0"/>
        <v>944.4000599999999</v>
      </c>
    </row>
    <row r="37" spans="1:5" ht="18.75" customHeight="1">
      <c r="A37" s="30">
        <v>3.3</v>
      </c>
      <c r="B37" s="36" t="s">
        <v>148</v>
      </c>
      <c r="C37" s="28">
        <v>0.0365</v>
      </c>
      <c r="D37" s="8">
        <v>5135.4</v>
      </c>
      <c r="E37" s="12">
        <f>C37*D37</f>
        <v>187.44209999999998</v>
      </c>
    </row>
    <row r="38" spans="1:5" ht="18.75" customHeight="1">
      <c r="A38" s="30">
        <v>3.4</v>
      </c>
      <c r="B38" s="36" t="s">
        <v>21</v>
      </c>
      <c r="C38" s="28">
        <v>0.0007</v>
      </c>
      <c r="D38" s="8">
        <v>5135.4</v>
      </c>
      <c r="E38" s="12">
        <f t="shared" si="0"/>
        <v>3.5947799999999996</v>
      </c>
    </row>
    <row r="39" spans="1:5" ht="12.75" customHeight="1">
      <c r="A39" s="31">
        <v>4</v>
      </c>
      <c r="B39" s="34" t="s">
        <v>22</v>
      </c>
      <c r="C39" s="27">
        <f>SUM(C40:C46)</f>
        <v>2.9745296</v>
      </c>
      <c r="D39" s="8">
        <v>5135.4</v>
      </c>
      <c r="E39" s="40">
        <f t="shared" si="0"/>
        <v>15275.399307839998</v>
      </c>
    </row>
    <row r="40" spans="1:5" ht="24.75" customHeight="1">
      <c r="A40" s="30">
        <v>4.1</v>
      </c>
      <c r="B40" s="36" t="s">
        <v>39</v>
      </c>
      <c r="C40" s="28">
        <v>1.9848</v>
      </c>
      <c r="D40" s="8">
        <v>5135.4</v>
      </c>
      <c r="E40" s="12">
        <f t="shared" si="0"/>
        <v>10192.741919999999</v>
      </c>
    </row>
    <row r="41" spans="1:5" ht="24" customHeight="1">
      <c r="A41" s="30">
        <v>4.2</v>
      </c>
      <c r="B41" s="36" t="s">
        <v>113</v>
      </c>
      <c r="C41" s="28">
        <f>C40*0.202</f>
        <v>0.4009296</v>
      </c>
      <c r="D41" s="8">
        <v>5135.4</v>
      </c>
      <c r="E41" s="12">
        <f t="shared" si="0"/>
        <v>2058.93386784</v>
      </c>
    </row>
    <row r="42" spans="1:5" ht="25.5" customHeight="1">
      <c r="A42" s="30">
        <v>4.3</v>
      </c>
      <c r="B42" s="36" t="s">
        <v>23</v>
      </c>
      <c r="C42" s="28">
        <v>0.2753</v>
      </c>
      <c r="D42" s="8">
        <v>5135.4</v>
      </c>
      <c r="E42" s="12">
        <f t="shared" si="0"/>
        <v>1413.77562</v>
      </c>
    </row>
    <row r="43" spans="1:5" ht="15.75" customHeight="1">
      <c r="A43" s="30">
        <v>4.4</v>
      </c>
      <c r="B43" s="36" t="s">
        <v>137</v>
      </c>
      <c r="C43" s="28">
        <v>0.0383</v>
      </c>
      <c r="D43" s="8">
        <v>5135.4</v>
      </c>
      <c r="E43" s="12">
        <f t="shared" si="0"/>
        <v>196.68581999999998</v>
      </c>
    </row>
    <row r="44" spans="1:5" ht="18.75" customHeight="1">
      <c r="A44" s="30">
        <v>4.5</v>
      </c>
      <c r="B44" s="36" t="s">
        <v>24</v>
      </c>
      <c r="C44" s="28">
        <v>0.0012</v>
      </c>
      <c r="D44" s="8">
        <v>5135.4</v>
      </c>
      <c r="E44" s="12">
        <f t="shared" si="0"/>
        <v>6.162479999999999</v>
      </c>
    </row>
    <row r="45" spans="1:5" ht="21" customHeight="1">
      <c r="A45" s="30">
        <v>4.6</v>
      </c>
      <c r="B45" s="36" t="s">
        <v>25</v>
      </c>
      <c r="C45" s="28">
        <v>0.0819</v>
      </c>
      <c r="D45" s="8">
        <v>5135.4</v>
      </c>
      <c r="E45" s="12">
        <f t="shared" si="0"/>
        <v>420.58925999999997</v>
      </c>
    </row>
    <row r="46" spans="1:5" ht="14.25" customHeight="1">
      <c r="A46" s="30">
        <v>4.7</v>
      </c>
      <c r="B46" s="36" t="s">
        <v>40</v>
      </c>
      <c r="C46" s="28">
        <v>0.1921</v>
      </c>
      <c r="D46" s="8">
        <v>5135.4</v>
      </c>
      <c r="E46" s="12">
        <f t="shared" si="0"/>
        <v>986.5103399999999</v>
      </c>
    </row>
    <row r="47" spans="1:5" ht="23.25" customHeight="1">
      <c r="A47" s="31">
        <v>5</v>
      </c>
      <c r="B47" s="34" t="s">
        <v>26</v>
      </c>
      <c r="C47" s="27">
        <v>1.1439</v>
      </c>
      <c r="D47" s="8">
        <v>5135.4</v>
      </c>
      <c r="E47" s="40">
        <f t="shared" si="0"/>
        <v>5874.384059999999</v>
      </c>
    </row>
    <row r="48" spans="1:5" ht="25.5" customHeight="1">
      <c r="A48" s="30">
        <v>5.1</v>
      </c>
      <c r="B48" s="36" t="s">
        <v>41</v>
      </c>
      <c r="C48" s="28">
        <v>0.5794</v>
      </c>
      <c r="D48" s="8">
        <v>5135.4</v>
      </c>
      <c r="E48" s="12">
        <f t="shared" si="0"/>
        <v>2975.4507599999997</v>
      </c>
    </row>
    <row r="49" spans="1:5" ht="36" customHeight="1">
      <c r="A49" s="30">
        <v>5.2</v>
      </c>
      <c r="B49" s="36" t="s">
        <v>113</v>
      </c>
      <c r="C49" s="28">
        <f>C48*0.202</f>
        <v>0.11703880000000001</v>
      </c>
      <c r="D49" s="8">
        <v>5135.4</v>
      </c>
      <c r="E49" s="12">
        <f t="shared" si="0"/>
        <v>601.04105352</v>
      </c>
    </row>
    <row r="50" spans="1:5" ht="23.25" customHeight="1">
      <c r="A50" s="30">
        <v>5.3</v>
      </c>
      <c r="B50" s="36" t="s">
        <v>27</v>
      </c>
      <c r="C50" s="28">
        <v>0.1618</v>
      </c>
      <c r="D50" s="8">
        <v>5135.4</v>
      </c>
      <c r="E50" s="12">
        <f t="shared" si="0"/>
        <v>830.9077199999999</v>
      </c>
    </row>
    <row r="51" spans="1:5" ht="27" customHeight="1">
      <c r="A51" s="30">
        <v>5.4</v>
      </c>
      <c r="B51" s="36" t="s">
        <v>28</v>
      </c>
      <c r="C51" s="28">
        <v>0.2857</v>
      </c>
      <c r="D51" s="8">
        <v>5135.4</v>
      </c>
      <c r="E51" s="12">
        <f t="shared" si="0"/>
        <v>1467.1837799999998</v>
      </c>
    </row>
    <row r="52" spans="1:5" ht="19.5" customHeight="1">
      <c r="A52" s="31">
        <v>6</v>
      </c>
      <c r="B52" s="34" t="s">
        <v>42</v>
      </c>
      <c r="C52" s="27">
        <v>2.682</v>
      </c>
      <c r="D52" s="8">
        <v>5135.4</v>
      </c>
      <c r="E52" s="40">
        <f t="shared" si="0"/>
        <v>13773.142799999998</v>
      </c>
    </row>
    <row r="53" spans="1:5" ht="18.75" customHeight="1">
      <c r="A53" s="35">
        <v>6.1</v>
      </c>
      <c r="B53" s="34" t="s">
        <v>115</v>
      </c>
      <c r="C53" s="27">
        <f>C60*9.85%</f>
        <v>1.4154449999999998</v>
      </c>
      <c r="D53" s="8">
        <v>5135.4</v>
      </c>
      <c r="E53" s="40">
        <f t="shared" si="0"/>
        <v>7268.8762529999985</v>
      </c>
    </row>
    <row r="54" spans="1:5" ht="18.75" customHeight="1">
      <c r="A54" s="31">
        <v>7</v>
      </c>
      <c r="B54" s="34" t="s">
        <v>29</v>
      </c>
      <c r="C54" s="27">
        <v>0.009</v>
      </c>
      <c r="D54" s="8">
        <v>5135.4</v>
      </c>
      <c r="E54" s="40">
        <f t="shared" si="0"/>
        <v>46.218599999999995</v>
      </c>
    </row>
    <row r="55" spans="1:5" ht="17.25" customHeight="1">
      <c r="A55" s="31">
        <v>8</v>
      </c>
      <c r="B55" s="34" t="s">
        <v>30</v>
      </c>
      <c r="C55" s="29">
        <v>13.8313</v>
      </c>
      <c r="D55" s="8">
        <v>5135.4</v>
      </c>
      <c r="E55" s="40">
        <f t="shared" si="0"/>
        <v>71029.25802</v>
      </c>
    </row>
    <row r="56" spans="1:5" ht="17.25" customHeight="1">
      <c r="A56" s="38">
        <v>9</v>
      </c>
      <c r="B56" s="36" t="s">
        <v>31</v>
      </c>
      <c r="C56" s="28">
        <v>0.4133</v>
      </c>
      <c r="D56" s="8">
        <v>5135.4</v>
      </c>
      <c r="E56" s="12">
        <f t="shared" si="0"/>
        <v>2122.46082</v>
      </c>
    </row>
    <row r="57" spans="1:5" ht="17.25" customHeight="1">
      <c r="A57" s="38">
        <v>10</v>
      </c>
      <c r="B57" s="36" t="s">
        <v>43</v>
      </c>
      <c r="C57" s="28">
        <v>0.1254</v>
      </c>
      <c r="D57" s="8">
        <v>5135.4</v>
      </c>
      <c r="E57" s="12">
        <f>C57*D57</f>
        <v>643.97916</v>
      </c>
    </row>
    <row r="58" spans="1:5" ht="13.5" customHeight="1">
      <c r="A58" s="31">
        <v>11</v>
      </c>
      <c r="B58" s="54" t="s">
        <v>32</v>
      </c>
      <c r="C58" s="27">
        <f>C55+C56+C57</f>
        <v>14.370000000000001</v>
      </c>
      <c r="D58" s="8">
        <v>5135.4</v>
      </c>
      <c r="E58" s="40">
        <f>E55+E56+E57</f>
        <v>73795.69799999999</v>
      </c>
    </row>
    <row r="59" spans="1:5" ht="23.25" customHeight="1">
      <c r="A59" s="61"/>
      <c r="B59" s="62" t="s">
        <v>44</v>
      </c>
      <c r="C59" s="63"/>
      <c r="D59" s="8"/>
      <c r="E59" s="12"/>
    </row>
    <row r="60" spans="1:5" ht="27.75" customHeight="1">
      <c r="A60" s="2"/>
      <c r="B60" s="2"/>
      <c r="C60" s="64">
        <v>14.37</v>
      </c>
      <c r="D60" s="7"/>
      <c r="E60" s="12"/>
    </row>
    <row r="63" spans="2:5" ht="15">
      <c r="B63" t="s">
        <v>151</v>
      </c>
      <c r="E63" s="87" t="s">
        <v>152</v>
      </c>
    </row>
    <row r="64" ht="45.75" customHeight="1"/>
    <row r="71" ht="39" customHeight="1"/>
    <row r="120" ht="15" hidden="1"/>
  </sheetData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140625" style="0" customWidth="1"/>
    <col min="3" max="4" width="17.57421875" style="0" hidden="1" customWidth="1"/>
    <col min="5" max="5" width="28.140625" style="0" customWidth="1"/>
  </cols>
  <sheetData>
    <row r="1" spans="1:5" ht="40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117</v>
      </c>
      <c r="B5" s="94"/>
      <c r="C5" s="94"/>
      <c r="D5" s="94"/>
      <c r="E5" s="94"/>
    </row>
    <row r="7" spans="1:5" ht="15">
      <c r="A7" s="114" t="s">
        <v>1</v>
      </c>
      <c r="B7" s="114"/>
      <c r="C7" s="20"/>
      <c r="D7" s="20"/>
      <c r="E7" s="21">
        <v>780.9</v>
      </c>
    </row>
    <row r="8" spans="1:5" ht="15">
      <c r="A8" s="114" t="s">
        <v>2</v>
      </c>
      <c r="B8" s="114"/>
      <c r="C8" s="20"/>
      <c r="D8" s="20"/>
      <c r="E8" s="21">
        <v>11.27</v>
      </c>
    </row>
    <row r="9" spans="1:5" ht="15">
      <c r="A9" s="115"/>
      <c r="B9" s="116"/>
      <c r="C9" s="20"/>
      <c r="D9" s="20"/>
      <c r="E9" s="24">
        <f>E7*E8</f>
        <v>8800.742999999999</v>
      </c>
    </row>
    <row r="10" spans="1:5" ht="31.5" customHeight="1">
      <c r="A10" s="22" t="s">
        <v>34</v>
      </c>
      <c r="B10" s="23" t="s">
        <v>3</v>
      </c>
      <c r="C10" s="113" t="s">
        <v>33</v>
      </c>
      <c r="D10" s="113"/>
      <c r="E10" s="113"/>
    </row>
    <row r="11" spans="1:5" ht="23.25">
      <c r="A11" s="33">
        <v>1</v>
      </c>
      <c r="B11" s="34" t="s">
        <v>35</v>
      </c>
      <c r="C11" s="27">
        <f>SUM(C14:C21)</f>
        <v>2.8056694</v>
      </c>
      <c r="D11" s="7">
        <v>780.9</v>
      </c>
      <c r="E11" s="40">
        <f>C11*D11</f>
        <v>2190.94723446</v>
      </c>
    </row>
    <row r="12" spans="1:5" ht="15">
      <c r="A12" s="45"/>
      <c r="B12" s="46" t="s">
        <v>4</v>
      </c>
      <c r="C12" s="47"/>
      <c r="D12" s="7">
        <f>E7</f>
        <v>780.9</v>
      </c>
      <c r="E12" s="12">
        <f aca="true" t="shared" si="0" ref="E12:E56">C12*D12</f>
        <v>0</v>
      </c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780.9</v>
      </c>
      <c r="E13" s="12">
        <f t="shared" si="0"/>
        <v>1612.3242300000002</v>
      </c>
    </row>
    <row r="14" spans="1:5" ht="15">
      <c r="A14" s="2"/>
      <c r="B14" s="4" t="s">
        <v>5</v>
      </c>
      <c r="C14" s="6">
        <v>2.0647</v>
      </c>
      <c r="D14" s="7">
        <f>E7</f>
        <v>780.9</v>
      </c>
      <c r="E14" s="12">
        <f t="shared" si="0"/>
        <v>1612.3242300000002</v>
      </c>
    </row>
    <row r="15" spans="1:5" ht="15">
      <c r="A15" s="2"/>
      <c r="B15" s="4" t="s">
        <v>6</v>
      </c>
      <c r="C15" s="6"/>
      <c r="D15" s="7">
        <f>E7</f>
        <v>780.9</v>
      </c>
      <c r="E15" s="12">
        <f t="shared" si="0"/>
        <v>0</v>
      </c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780.9</v>
      </c>
      <c r="E16" s="12">
        <f t="shared" si="0"/>
        <v>325.68949446000005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780.9</v>
      </c>
      <c r="E17" s="12">
        <f t="shared" si="0"/>
        <v>23.58318</v>
      </c>
    </row>
    <row r="18" spans="1:5" ht="15">
      <c r="A18" s="2">
        <v>1.4</v>
      </c>
      <c r="B18" s="36" t="s">
        <v>7</v>
      </c>
      <c r="C18" s="28"/>
      <c r="D18" s="7">
        <f>E7</f>
        <v>780.9</v>
      </c>
      <c r="E18" s="12">
        <f t="shared" si="0"/>
        <v>0</v>
      </c>
    </row>
    <row r="19" spans="1:5" ht="15">
      <c r="A19" s="2">
        <v>1.5</v>
      </c>
      <c r="B19" s="36" t="s">
        <v>8</v>
      </c>
      <c r="C19" s="28">
        <v>0.0821</v>
      </c>
      <c r="D19" s="7">
        <f>E7</f>
        <v>780.9</v>
      </c>
      <c r="E19" s="12">
        <f t="shared" si="0"/>
        <v>64.11189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780.9</v>
      </c>
      <c r="E20" s="12">
        <f t="shared" si="0"/>
        <v>144.15413999999998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780.9</v>
      </c>
      <c r="E21" s="12">
        <f t="shared" si="0"/>
        <v>21.0843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780.9</v>
      </c>
      <c r="E22" s="40">
        <f t="shared" si="0"/>
        <v>1531.81344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780.9</v>
      </c>
      <c r="E23" s="12">
        <f t="shared" si="0"/>
        <v>623.54865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780.9</v>
      </c>
      <c r="E24" s="12">
        <f t="shared" si="0"/>
        <v>297.05436000000003</v>
      </c>
    </row>
    <row r="25" spans="1:5" ht="23.25">
      <c r="A25" s="30">
        <v>2.3</v>
      </c>
      <c r="B25" s="36" t="s">
        <v>37</v>
      </c>
      <c r="C25" s="28">
        <v>0.0213</v>
      </c>
      <c r="D25" s="7">
        <f>E7</f>
        <v>780.9</v>
      </c>
      <c r="E25" s="12">
        <f t="shared" si="0"/>
        <v>16.63317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780.9</v>
      </c>
      <c r="E26" s="12">
        <f t="shared" si="0"/>
        <v>218.65200000000002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780.9</v>
      </c>
      <c r="E27" s="12">
        <f t="shared" si="0"/>
        <v>97.92486000000001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780.9</v>
      </c>
      <c r="E28" s="12">
        <f t="shared" si="0"/>
        <v>7.028099999999999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780.9</v>
      </c>
      <c r="E29" s="12">
        <f t="shared" si="0"/>
        <v>155.86764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780.9</v>
      </c>
      <c r="E30" s="12">
        <f t="shared" si="0"/>
        <v>29.6742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780.9</v>
      </c>
      <c r="E31" s="12">
        <f t="shared" si="0"/>
        <v>11.244959999999999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780.9</v>
      </c>
      <c r="E32" s="12">
        <f t="shared" si="0"/>
        <v>20.45958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780.9</v>
      </c>
      <c r="E33" s="12">
        <f t="shared" si="0"/>
        <v>38.2641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780.9</v>
      </c>
      <c r="E34" s="12">
        <f t="shared" si="0"/>
        <v>15.461820000000001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780.9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780.9</v>
      </c>
      <c r="E36" s="12">
        <f t="shared" si="0"/>
        <v>0</v>
      </c>
    </row>
    <row r="37" spans="1:5" ht="15">
      <c r="A37" s="30">
        <v>3.2</v>
      </c>
      <c r="B37" s="36" t="s">
        <v>20</v>
      </c>
      <c r="C37" s="28"/>
      <c r="D37" s="7">
        <f>D34</f>
        <v>780.9</v>
      </c>
      <c r="E37" s="12">
        <f t="shared" si="0"/>
        <v>0</v>
      </c>
    </row>
    <row r="38" spans="1:5" ht="15">
      <c r="A38" s="30">
        <v>3.3</v>
      </c>
      <c r="B38" s="36" t="s">
        <v>21</v>
      </c>
      <c r="C38" s="28"/>
      <c r="D38" s="7">
        <f>D37</f>
        <v>780.9</v>
      </c>
      <c r="E38" s="12">
        <f t="shared" si="0"/>
        <v>0</v>
      </c>
    </row>
    <row r="39" spans="1:5" ht="23.25">
      <c r="A39" s="31">
        <v>4</v>
      </c>
      <c r="B39" s="34" t="s">
        <v>22</v>
      </c>
      <c r="C39" s="27">
        <f>SUM(C40:C46)</f>
        <v>2.9745</v>
      </c>
      <c r="D39" s="7">
        <f>D38</f>
        <v>780.9</v>
      </c>
      <c r="E39" s="40">
        <f t="shared" si="0"/>
        <v>2322.78705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780.9</v>
      </c>
      <c r="E40" s="12">
        <f t="shared" si="0"/>
        <v>1549.93032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780.9</v>
      </c>
      <c r="E41" s="12">
        <f t="shared" si="0"/>
        <v>313.06280999999996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780.9</v>
      </c>
      <c r="E42" s="12">
        <f t="shared" si="0"/>
        <v>214.98176999999998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780.9</v>
      </c>
      <c r="E43" s="12">
        <f t="shared" si="0"/>
        <v>29.90847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780.9</v>
      </c>
      <c r="E44" s="12">
        <f t="shared" si="0"/>
        <v>0.9370799999999999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780.9</v>
      </c>
      <c r="E45" s="12">
        <f t="shared" si="0"/>
        <v>63.955709999999996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780.9</v>
      </c>
      <c r="E46" s="12">
        <f t="shared" si="0"/>
        <v>150.01089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780.9</v>
      </c>
      <c r="E47" s="40">
        <f t="shared" si="0"/>
        <v>893.27151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780.9</v>
      </c>
      <c r="E48" s="12">
        <f t="shared" si="0"/>
        <v>452.45346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780.9</v>
      </c>
      <c r="E49" s="12">
        <f t="shared" si="0"/>
        <v>91.3653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780.9</v>
      </c>
      <c r="E50" s="12">
        <f t="shared" si="0"/>
        <v>126.34962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780.9</v>
      </c>
      <c r="E51" s="12">
        <f t="shared" si="0"/>
        <v>223.10313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780.9</v>
      </c>
      <c r="E52" s="40">
        <f t="shared" si="0"/>
        <v>1666.98723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780.9</v>
      </c>
      <c r="E53" s="40">
        <f t="shared" si="0"/>
        <v>866.8731854999999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780.9</v>
      </c>
      <c r="E54" s="40">
        <f t="shared" si="0"/>
        <v>7.028099999999999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780.9</v>
      </c>
      <c r="E55" s="40">
        <f t="shared" si="0"/>
        <v>8612.83456446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780.9</v>
      </c>
      <c r="E56" s="12">
        <f t="shared" si="0"/>
        <v>89.95967999999999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780.9</v>
      </c>
      <c r="E57" s="12">
        <f>C57*D57+0.02</f>
        <v>97.94486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780.9</v>
      </c>
      <c r="E58" s="40">
        <f>E55+E56+E57</f>
        <v>8800.739104459999</v>
      </c>
    </row>
    <row r="59" ht="15">
      <c r="C59" s="78"/>
    </row>
    <row r="60" ht="15">
      <c r="C60" s="75">
        <v>11.27</v>
      </c>
    </row>
    <row r="62" spans="2:5" ht="30.75" customHeight="1">
      <c r="B62" t="s">
        <v>151</v>
      </c>
      <c r="E62" s="87" t="s">
        <v>152</v>
      </c>
    </row>
    <row r="69" ht="42.75" customHeight="1"/>
    <row r="102" ht="15">
      <c r="F102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view="pageLayout" workbookViewId="0" topLeftCell="A1">
      <selection activeCell="B3" sqref="B3:F3"/>
    </sheetView>
  </sheetViews>
  <sheetFormatPr defaultColWidth="9.140625" defaultRowHeight="15"/>
  <cols>
    <col min="1" max="1" width="16.140625" style="0" customWidth="1"/>
    <col min="2" max="2" width="41.140625" style="0" customWidth="1"/>
    <col min="3" max="3" width="12.421875" style="0" hidden="1" customWidth="1"/>
    <col min="4" max="4" width="17.00390625" style="0" hidden="1" customWidth="1"/>
    <col min="5" max="5" width="24.00390625" style="0" customWidth="1"/>
  </cols>
  <sheetData>
    <row r="1" spans="1:5" ht="36.75" customHeight="1" thickBot="1">
      <c r="A1" s="89" t="s">
        <v>157</v>
      </c>
      <c r="B1" s="89"/>
      <c r="C1" s="89"/>
      <c r="D1" s="89"/>
      <c r="E1" s="89"/>
    </row>
    <row r="2" ht="15.75" thickBot="1"/>
    <row r="3" spans="2:6" ht="15">
      <c r="B3" s="97" t="s">
        <v>84</v>
      </c>
      <c r="C3" s="97"/>
      <c r="D3" s="97"/>
      <c r="E3" s="97"/>
      <c r="F3" s="97"/>
    </row>
    <row r="4" ht="28.5" customHeight="1"/>
    <row r="5" spans="1:5" ht="15">
      <c r="A5" s="94" t="s">
        <v>45</v>
      </c>
      <c r="B5" s="94"/>
      <c r="C5" s="94"/>
      <c r="D5" s="94"/>
      <c r="E5" s="94"/>
    </row>
    <row r="6" spans="2:5" ht="15">
      <c r="B6" s="1"/>
      <c r="C6" s="1"/>
      <c r="D6" s="1"/>
      <c r="E6" s="1"/>
    </row>
    <row r="7" spans="1:5" ht="15">
      <c r="A7" s="95" t="s">
        <v>0</v>
      </c>
      <c r="B7" s="95"/>
      <c r="C7" s="95"/>
      <c r="D7" s="95"/>
      <c r="E7" s="95"/>
    </row>
    <row r="8" spans="1:5" ht="15">
      <c r="A8" s="96" t="s">
        <v>1</v>
      </c>
      <c r="B8" s="96"/>
      <c r="C8" s="7"/>
      <c r="D8" s="7"/>
      <c r="E8" s="8">
        <v>4400.9</v>
      </c>
    </row>
    <row r="9" spans="1:5" ht="15">
      <c r="A9" s="96" t="s">
        <v>2</v>
      </c>
      <c r="B9" s="96"/>
      <c r="C9" s="7"/>
      <c r="D9" s="7"/>
      <c r="E9" s="8">
        <v>11.27</v>
      </c>
    </row>
    <row r="10" spans="1:5" ht="15">
      <c r="A10" s="98"/>
      <c r="B10" s="98"/>
      <c r="C10" s="7"/>
      <c r="D10" s="7"/>
      <c r="E10" s="13">
        <f>E8*E9</f>
        <v>49598.143</v>
      </c>
    </row>
    <row r="11" spans="1:5" ht="27" customHeight="1">
      <c r="A11" s="9" t="s">
        <v>34</v>
      </c>
      <c r="B11" s="10" t="s">
        <v>3</v>
      </c>
      <c r="C11" s="93" t="s">
        <v>33</v>
      </c>
      <c r="D11" s="93"/>
      <c r="E11" s="93"/>
    </row>
    <row r="12" spans="1:5" ht="23.25">
      <c r="A12" s="33">
        <v>1</v>
      </c>
      <c r="B12" s="34" t="s">
        <v>35</v>
      </c>
      <c r="C12" s="27">
        <f>SUM(C15:C22)</f>
        <v>2.8056694</v>
      </c>
      <c r="D12" s="7">
        <v>4400.9</v>
      </c>
      <c r="E12" s="40">
        <f>SUM(E15:E22)</f>
        <v>12347.47046246</v>
      </c>
    </row>
    <row r="13" spans="1:5" ht="36" customHeight="1">
      <c r="A13" s="45"/>
      <c r="B13" s="46" t="s">
        <v>4</v>
      </c>
      <c r="C13" s="47"/>
      <c r="D13" s="7">
        <f>E8</f>
        <v>4400.9</v>
      </c>
      <c r="E13" s="12"/>
    </row>
    <row r="14" spans="1:5" ht="15">
      <c r="A14" s="3">
        <v>1.1</v>
      </c>
      <c r="B14" s="4" t="s">
        <v>36</v>
      </c>
      <c r="C14" s="5">
        <f>C15+C16</f>
        <v>2.0647</v>
      </c>
      <c r="D14" s="7">
        <f>E8</f>
        <v>4400.9</v>
      </c>
      <c r="E14" s="12">
        <f>C14*D14</f>
        <v>9086.53823</v>
      </c>
    </row>
    <row r="15" spans="1:5" ht="15">
      <c r="A15" s="2"/>
      <c r="B15" s="4" t="s">
        <v>5</v>
      </c>
      <c r="C15" s="6">
        <v>2.0647</v>
      </c>
      <c r="D15" s="7">
        <f>E8</f>
        <v>4400.9</v>
      </c>
      <c r="E15" s="12">
        <f>C15*D15</f>
        <v>9086.53823</v>
      </c>
    </row>
    <row r="16" spans="1:5" ht="15">
      <c r="A16" s="2"/>
      <c r="B16" s="4" t="s">
        <v>6</v>
      </c>
      <c r="C16" s="6"/>
      <c r="D16" s="7">
        <f>E8</f>
        <v>4400.9</v>
      </c>
      <c r="E16" s="12"/>
    </row>
    <row r="17" spans="1:5" ht="15">
      <c r="A17" s="2">
        <v>1.2</v>
      </c>
      <c r="B17" s="4" t="s">
        <v>113</v>
      </c>
      <c r="C17" s="6">
        <f>(C15+C16)*0.202</f>
        <v>0.4170694000000001</v>
      </c>
      <c r="D17" s="7">
        <f>E8</f>
        <v>4400.9</v>
      </c>
      <c r="E17" s="12">
        <f>C17*D17</f>
        <v>1835.4807224600002</v>
      </c>
    </row>
    <row r="18" spans="1:5" ht="23.25">
      <c r="A18" s="2">
        <v>1.3</v>
      </c>
      <c r="B18" s="4" t="s">
        <v>132</v>
      </c>
      <c r="C18" s="6">
        <v>0.0302</v>
      </c>
      <c r="D18" s="7">
        <f>E8</f>
        <v>4400.9</v>
      </c>
      <c r="E18" s="12">
        <f>C18*D18</f>
        <v>132.90717999999998</v>
      </c>
    </row>
    <row r="19" spans="1:5" ht="15">
      <c r="A19" s="2">
        <v>1.4</v>
      </c>
      <c r="B19" s="36" t="s">
        <v>7</v>
      </c>
      <c r="C19" s="28"/>
      <c r="D19" s="7">
        <f>E8</f>
        <v>4400.9</v>
      </c>
      <c r="E19" s="12"/>
    </row>
    <row r="20" spans="1:5" ht="15">
      <c r="A20" s="2">
        <v>1.5</v>
      </c>
      <c r="B20" s="36" t="s">
        <v>8</v>
      </c>
      <c r="C20" s="28">
        <v>0.0821</v>
      </c>
      <c r="D20" s="7">
        <f>E8</f>
        <v>4400.9</v>
      </c>
      <c r="E20" s="12">
        <f>C20*D20</f>
        <v>361.31389</v>
      </c>
    </row>
    <row r="21" spans="1:5" ht="15">
      <c r="A21" s="2">
        <v>1.6</v>
      </c>
      <c r="B21" s="36" t="s">
        <v>133</v>
      </c>
      <c r="C21" s="28">
        <v>0.1846</v>
      </c>
      <c r="D21" s="7">
        <f>E8</f>
        <v>4400.9</v>
      </c>
      <c r="E21" s="12">
        <f>C21*D21</f>
        <v>812.4061399999998</v>
      </c>
    </row>
    <row r="22" spans="1:5" ht="15">
      <c r="A22" s="2">
        <v>1.7</v>
      </c>
      <c r="B22" s="36" t="s">
        <v>134</v>
      </c>
      <c r="C22" s="48">
        <v>0.027</v>
      </c>
      <c r="D22" s="7">
        <f>E8</f>
        <v>4400.9</v>
      </c>
      <c r="E22" s="12">
        <f>C22*D22</f>
        <v>118.8243</v>
      </c>
    </row>
    <row r="23" spans="1:9" ht="15">
      <c r="A23" s="31">
        <v>2</v>
      </c>
      <c r="B23" s="34" t="s">
        <v>9</v>
      </c>
      <c r="C23" s="27">
        <f>SUM(C24:C35)</f>
        <v>1.9616</v>
      </c>
      <c r="D23" s="7">
        <f>E8</f>
        <v>4400.9</v>
      </c>
      <c r="E23" s="40">
        <f>SUM(E24:E35)</f>
        <v>8632.805439999998</v>
      </c>
      <c r="I23" s="27"/>
    </row>
    <row r="24" spans="1:9" ht="15">
      <c r="A24" s="30">
        <v>2.1</v>
      </c>
      <c r="B24" s="36" t="s">
        <v>10</v>
      </c>
      <c r="C24" s="28">
        <v>0.7985</v>
      </c>
      <c r="D24" s="7">
        <f>E8</f>
        <v>4400.9</v>
      </c>
      <c r="E24" s="12">
        <f aca="true" t="shared" si="0" ref="E24:E36">C24*D24</f>
        <v>3514.1186499999994</v>
      </c>
      <c r="I24" s="47"/>
    </row>
    <row r="25" spans="1:9" ht="15">
      <c r="A25" s="30">
        <v>2.2</v>
      </c>
      <c r="B25" s="36" t="s">
        <v>11</v>
      </c>
      <c r="C25" s="28">
        <v>0.3804</v>
      </c>
      <c r="D25" s="7">
        <f>E8</f>
        <v>4400.9</v>
      </c>
      <c r="E25" s="12">
        <f t="shared" si="0"/>
        <v>1674.1023599999999</v>
      </c>
      <c r="I25" s="5"/>
    </row>
    <row r="26" spans="1:9" ht="23.25">
      <c r="A26" s="30">
        <v>2.3</v>
      </c>
      <c r="B26" s="36" t="s">
        <v>37</v>
      </c>
      <c r="C26" s="28">
        <v>0.0213</v>
      </c>
      <c r="D26" s="7">
        <f>E8</f>
        <v>4400.9</v>
      </c>
      <c r="E26" s="12">
        <f t="shared" si="0"/>
        <v>93.73916999999999</v>
      </c>
      <c r="I26" s="6"/>
    </row>
    <row r="27" spans="1:9" ht="15">
      <c r="A27" s="30">
        <v>2.4</v>
      </c>
      <c r="B27" s="36" t="s">
        <v>12</v>
      </c>
      <c r="C27" s="28">
        <v>0.28</v>
      </c>
      <c r="D27" s="7">
        <f>E8</f>
        <v>4400.9</v>
      </c>
      <c r="E27" s="12">
        <f t="shared" si="0"/>
        <v>1232.252</v>
      </c>
      <c r="I27" s="6"/>
    </row>
    <row r="28" spans="1:9" ht="15">
      <c r="A28" s="30">
        <v>2.5</v>
      </c>
      <c r="B28" s="36" t="s">
        <v>38</v>
      </c>
      <c r="C28" s="28">
        <v>0.1254</v>
      </c>
      <c r="D28" s="11">
        <f>E8</f>
        <v>4400.9</v>
      </c>
      <c r="E28" s="12">
        <f t="shared" si="0"/>
        <v>551.8728600000001</v>
      </c>
      <c r="I28" s="6"/>
    </row>
    <row r="29" spans="1:9" ht="23.25">
      <c r="A29" s="30">
        <v>2.6</v>
      </c>
      <c r="B29" s="36" t="s">
        <v>13</v>
      </c>
      <c r="C29" s="28">
        <v>0.009</v>
      </c>
      <c r="D29" s="7">
        <f>E8</f>
        <v>4400.9</v>
      </c>
      <c r="E29" s="12">
        <f t="shared" si="0"/>
        <v>39.60809999999999</v>
      </c>
      <c r="I29" s="6"/>
    </row>
    <row r="30" spans="1:9" ht="15">
      <c r="A30" s="30">
        <v>2.7</v>
      </c>
      <c r="B30" s="36" t="s">
        <v>135</v>
      </c>
      <c r="C30" s="28">
        <v>0.1996</v>
      </c>
      <c r="D30" s="7">
        <f>D29</f>
        <v>4400.9</v>
      </c>
      <c r="E30" s="12">
        <f t="shared" si="0"/>
        <v>878.41964</v>
      </c>
      <c r="I30" s="28"/>
    </row>
    <row r="31" spans="1:9" ht="15">
      <c r="A31" s="30">
        <v>2.8</v>
      </c>
      <c r="B31" s="36" t="s">
        <v>14</v>
      </c>
      <c r="C31" s="28">
        <v>0.038</v>
      </c>
      <c r="D31" s="7">
        <f>D30</f>
        <v>4400.9</v>
      </c>
      <c r="E31" s="12">
        <f t="shared" si="0"/>
        <v>167.2342</v>
      </c>
      <c r="I31" s="28"/>
    </row>
    <row r="32" spans="1:9" ht="15">
      <c r="A32" s="37" t="s">
        <v>144</v>
      </c>
      <c r="B32" s="36" t="s">
        <v>15</v>
      </c>
      <c r="C32" s="28">
        <v>0.0144</v>
      </c>
      <c r="D32" s="7">
        <f>D30</f>
        <v>4400.9</v>
      </c>
      <c r="E32" s="12">
        <f t="shared" si="0"/>
        <v>63.37295999999999</v>
      </c>
      <c r="I32" s="28"/>
    </row>
    <row r="33" spans="1:9" ht="23.25">
      <c r="A33" s="73">
        <v>2.1</v>
      </c>
      <c r="B33" s="36" t="s">
        <v>16</v>
      </c>
      <c r="C33" s="28">
        <v>0.0262</v>
      </c>
      <c r="D33" s="7">
        <f>D30</f>
        <v>4400.9</v>
      </c>
      <c r="E33" s="12">
        <f t="shared" si="0"/>
        <v>115.30358</v>
      </c>
      <c r="I33" s="48"/>
    </row>
    <row r="34" spans="1:9" ht="15">
      <c r="A34" s="30">
        <v>2.11</v>
      </c>
      <c r="B34" s="36" t="s">
        <v>17</v>
      </c>
      <c r="C34" s="28">
        <v>0.049</v>
      </c>
      <c r="D34" s="7">
        <f>D31</f>
        <v>4400.9</v>
      </c>
      <c r="E34" s="12">
        <f t="shared" si="0"/>
        <v>215.64409999999998</v>
      </c>
      <c r="I34" s="27"/>
    </row>
    <row r="35" spans="1:9" ht="23.25">
      <c r="A35" s="30">
        <v>2.12</v>
      </c>
      <c r="B35" s="36" t="s">
        <v>136</v>
      </c>
      <c r="C35" s="28">
        <v>0.0198</v>
      </c>
      <c r="D35" s="7">
        <f>D34</f>
        <v>4400.9</v>
      </c>
      <c r="E35" s="12">
        <f t="shared" si="0"/>
        <v>87.13782</v>
      </c>
      <c r="I35" s="28"/>
    </row>
    <row r="36" spans="1:9" ht="23.25">
      <c r="A36" s="31">
        <v>3</v>
      </c>
      <c r="B36" s="34" t="s">
        <v>18</v>
      </c>
      <c r="C36" s="27">
        <f>SUM(C37:C39)</f>
        <v>0</v>
      </c>
      <c r="D36" s="7">
        <f>D34</f>
        <v>4400.9</v>
      </c>
      <c r="E36" s="40">
        <f t="shared" si="0"/>
        <v>0</v>
      </c>
      <c r="I36" s="28"/>
    </row>
    <row r="37" spans="1:9" ht="15">
      <c r="A37" s="30">
        <v>3.1</v>
      </c>
      <c r="B37" s="36" t="s">
        <v>19</v>
      </c>
      <c r="C37" s="28"/>
      <c r="D37" s="7">
        <f>D34</f>
        <v>4400.9</v>
      </c>
      <c r="E37" s="12"/>
      <c r="I37" s="28"/>
    </row>
    <row r="38" spans="1:9" ht="15">
      <c r="A38" s="30">
        <v>3.2</v>
      </c>
      <c r="B38" s="36" t="s">
        <v>20</v>
      </c>
      <c r="C38" s="28"/>
      <c r="D38" s="7">
        <f>D35</f>
        <v>4400.9</v>
      </c>
      <c r="E38" s="12"/>
      <c r="I38" s="28"/>
    </row>
    <row r="39" spans="1:9" ht="15">
      <c r="A39" s="30">
        <v>3.3</v>
      </c>
      <c r="B39" s="36" t="s">
        <v>21</v>
      </c>
      <c r="C39" s="28"/>
      <c r="D39" s="7">
        <f>D38</f>
        <v>4400.9</v>
      </c>
      <c r="E39" s="12"/>
      <c r="I39" s="28"/>
    </row>
    <row r="40" spans="1:9" ht="23.25">
      <c r="A40" s="31">
        <v>4</v>
      </c>
      <c r="B40" s="34" t="s">
        <v>22</v>
      </c>
      <c r="C40" s="27">
        <f>SUM(C41:C47)</f>
        <v>2.9745</v>
      </c>
      <c r="D40" s="7">
        <f>D39</f>
        <v>4400.9</v>
      </c>
      <c r="E40" s="40">
        <f>SUM(E41:E47)</f>
        <v>13090.477049999996</v>
      </c>
      <c r="I40" s="28"/>
    </row>
    <row r="41" spans="1:9" ht="23.25">
      <c r="A41" s="30">
        <v>4.1</v>
      </c>
      <c r="B41" s="36" t="s">
        <v>39</v>
      </c>
      <c r="C41" s="28">
        <v>1.9848</v>
      </c>
      <c r="D41" s="7">
        <f>D39</f>
        <v>4400.9</v>
      </c>
      <c r="E41" s="12">
        <f aca="true" t="shared" si="1" ref="E41:E47">C41*D41</f>
        <v>8734.906319999998</v>
      </c>
      <c r="I41" s="28"/>
    </row>
    <row r="42" spans="1:9" ht="15">
      <c r="A42" s="30">
        <v>4.2</v>
      </c>
      <c r="B42" s="36" t="s">
        <v>113</v>
      </c>
      <c r="C42" s="28">
        <v>0.4009</v>
      </c>
      <c r="D42" s="7">
        <f>D39</f>
        <v>4400.9</v>
      </c>
      <c r="E42" s="12">
        <f t="shared" si="1"/>
        <v>1764.3208099999997</v>
      </c>
      <c r="I42" s="28"/>
    </row>
    <row r="43" spans="1:9" ht="15">
      <c r="A43" s="30">
        <v>4.3</v>
      </c>
      <c r="B43" s="36" t="s">
        <v>23</v>
      </c>
      <c r="C43" s="28">
        <v>0.2753</v>
      </c>
      <c r="D43" s="7">
        <f>D39</f>
        <v>4400.9</v>
      </c>
      <c r="E43" s="12">
        <f t="shared" si="1"/>
        <v>1211.5677699999999</v>
      </c>
      <c r="I43" s="28"/>
    </row>
    <row r="44" spans="1:9" ht="15">
      <c r="A44" s="30">
        <v>4.4</v>
      </c>
      <c r="B44" s="36" t="s">
        <v>137</v>
      </c>
      <c r="C44" s="28">
        <v>0.0383</v>
      </c>
      <c r="D44" s="7">
        <f>D41</f>
        <v>4400.9</v>
      </c>
      <c r="E44" s="12">
        <f t="shared" si="1"/>
        <v>168.55446999999998</v>
      </c>
      <c r="I44" s="28"/>
    </row>
    <row r="45" spans="1:9" ht="15">
      <c r="A45" s="30">
        <v>4.5</v>
      </c>
      <c r="B45" s="36" t="s">
        <v>24</v>
      </c>
      <c r="C45" s="28">
        <v>0.0012</v>
      </c>
      <c r="D45" s="7">
        <f>D43</f>
        <v>4400.9</v>
      </c>
      <c r="E45" s="12">
        <f t="shared" si="1"/>
        <v>5.281079999999999</v>
      </c>
      <c r="I45" s="28"/>
    </row>
    <row r="46" spans="1:9" ht="15">
      <c r="A46" s="30">
        <v>4.6</v>
      </c>
      <c r="B46" s="36" t="s">
        <v>25</v>
      </c>
      <c r="C46" s="28">
        <v>0.0819</v>
      </c>
      <c r="D46" s="7">
        <f>D43</f>
        <v>4400.9</v>
      </c>
      <c r="E46" s="12">
        <f t="shared" si="1"/>
        <v>360.43370999999996</v>
      </c>
      <c r="I46" s="28"/>
    </row>
    <row r="47" spans="1:9" ht="15">
      <c r="A47" s="30">
        <v>4.7</v>
      </c>
      <c r="B47" s="36" t="s">
        <v>40</v>
      </c>
      <c r="C47" s="28">
        <v>0.1921</v>
      </c>
      <c r="D47" s="7">
        <f>D43</f>
        <v>4400.9</v>
      </c>
      <c r="E47" s="12">
        <f t="shared" si="1"/>
        <v>845.41289</v>
      </c>
      <c r="I47" s="27"/>
    </row>
    <row r="48" spans="1:9" ht="15">
      <c r="A48" s="31">
        <v>5</v>
      </c>
      <c r="B48" s="34" t="s">
        <v>26</v>
      </c>
      <c r="C48" s="27">
        <f>SUM(C49:C52)</f>
        <v>1.1439000000000001</v>
      </c>
      <c r="D48" s="7">
        <f>D43</f>
        <v>4400.9</v>
      </c>
      <c r="E48" s="40">
        <f>SUM(E49:E52)</f>
        <v>5034.18951</v>
      </c>
      <c r="I48" s="28"/>
    </row>
    <row r="49" spans="1:9" ht="23.25">
      <c r="A49" s="30">
        <v>5.1</v>
      </c>
      <c r="B49" s="36" t="s">
        <v>41</v>
      </c>
      <c r="C49" s="28">
        <v>0.5794</v>
      </c>
      <c r="D49" s="7">
        <f>D44</f>
        <v>4400.9</v>
      </c>
      <c r="E49" s="12">
        <f aca="true" t="shared" si="2" ref="E49:E55">C49*D49</f>
        <v>2549.88146</v>
      </c>
      <c r="I49" s="28"/>
    </row>
    <row r="50" spans="1:9" ht="15">
      <c r="A50" s="30">
        <v>5.2</v>
      </c>
      <c r="B50" s="36" t="s">
        <v>113</v>
      </c>
      <c r="C50" s="28">
        <v>0.117</v>
      </c>
      <c r="D50" s="7">
        <f>D44</f>
        <v>4400.9</v>
      </c>
      <c r="E50" s="12">
        <f t="shared" si="2"/>
        <v>514.9053</v>
      </c>
      <c r="I50" s="28"/>
    </row>
    <row r="51" spans="1:9" ht="23.25">
      <c r="A51" s="30">
        <v>5.3</v>
      </c>
      <c r="B51" s="36" t="s">
        <v>27</v>
      </c>
      <c r="C51" s="28">
        <v>0.1618</v>
      </c>
      <c r="D51" s="7">
        <f>D44</f>
        <v>4400.9</v>
      </c>
      <c r="E51" s="12">
        <f t="shared" si="2"/>
        <v>712.06562</v>
      </c>
      <c r="I51" s="27"/>
    </row>
    <row r="52" spans="1:9" ht="15">
      <c r="A52" s="30">
        <v>5.4</v>
      </c>
      <c r="B52" s="36" t="s">
        <v>28</v>
      </c>
      <c r="C52" s="28">
        <v>0.2857</v>
      </c>
      <c r="D52" s="7">
        <f>D45</f>
        <v>4400.9</v>
      </c>
      <c r="E52" s="12">
        <f t="shared" si="2"/>
        <v>1257.33713</v>
      </c>
      <c r="I52" s="28"/>
    </row>
    <row r="53" spans="1:9" ht="15">
      <c r="A53" s="31">
        <v>6</v>
      </c>
      <c r="B53" s="34" t="s">
        <v>42</v>
      </c>
      <c r="C53" s="27">
        <v>2.1347</v>
      </c>
      <c r="D53" s="7">
        <f>D43</f>
        <v>4400.9</v>
      </c>
      <c r="E53" s="40">
        <f t="shared" si="2"/>
        <v>9394.60123</v>
      </c>
      <c r="I53" s="28"/>
    </row>
    <row r="54" spans="1:9" ht="15">
      <c r="A54" s="35">
        <v>6.1</v>
      </c>
      <c r="B54" s="34" t="s">
        <v>115</v>
      </c>
      <c r="C54" s="27">
        <f>C61*9.85%</f>
        <v>1.1100949999999998</v>
      </c>
      <c r="D54" s="7">
        <f>D43</f>
        <v>4400.9</v>
      </c>
      <c r="E54" s="40">
        <f t="shared" si="2"/>
        <v>4885.417085499999</v>
      </c>
      <c r="I54" s="28"/>
    </row>
    <row r="55" spans="1:9" ht="15">
      <c r="A55" s="31">
        <v>7</v>
      </c>
      <c r="B55" s="34" t="s">
        <v>29</v>
      </c>
      <c r="C55" s="27">
        <v>0.009</v>
      </c>
      <c r="D55" s="7">
        <f>D43</f>
        <v>4400.9</v>
      </c>
      <c r="E55" s="40">
        <f t="shared" si="2"/>
        <v>39.60809999999999</v>
      </c>
      <c r="I55" s="28"/>
    </row>
    <row r="56" spans="1:9" ht="15">
      <c r="A56" s="31">
        <v>8</v>
      </c>
      <c r="B56" s="34" t="s">
        <v>30</v>
      </c>
      <c r="C56" s="29">
        <f>C55+C53+C48+C40+C36+C23+C12</f>
        <v>11.0293694</v>
      </c>
      <c r="D56" s="7">
        <f>D44</f>
        <v>4400.9</v>
      </c>
      <c r="E56" s="40">
        <f>E12+E23+E36+E40+E48+E53+E55</f>
        <v>48539.15179245999</v>
      </c>
      <c r="I56" s="28"/>
    </row>
    <row r="57" spans="1:9" ht="15">
      <c r="A57" s="38">
        <v>9</v>
      </c>
      <c r="B57" s="36" t="s">
        <v>31</v>
      </c>
      <c r="C57" s="28">
        <v>0.1152</v>
      </c>
      <c r="D57" s="7">
        <f>D45</f>
        <v>4400.9</v>
      </c>
      <c r="E57" s="12">
        <f>C57*D57</f>
        <v>506.98367999999994</v>
      </c>
      <c r="I57" s="28"/>
    </row>
    <row r="58" spans="1:9" ht="15">
      <c r="A58" s="49">
        <v>10</v>
      </c>
      <c r="B58" s="50" t="s">
        <v>143</v>
      </c>
      <c r="C58" s="51">
        <v>0.1254</v>
      </c>
      <c r="D58" s="52">
        <f>D48</f>
        <v>4400.9</v>
      </c>
      <c r="E58" s="53">
        <f>C58*D58+0.13</f>
        <v>552.00286</v>
      </c>
      <c r="I58" s="28"/>
    </row>
    <row r="59" spans="1:9" ht="15">
      <c r="A59" s="31">
        <v>11</v>
      </c>
      <c r="B59" s="54" t="s">
        <v>32</v>
      </c>
      <c r="C59" s="27">
        <f>C56+C57+C58</f>
        <v>11.2699694</v>
      </c>
      <c r="D59" s="7">
        <f>D48</f>
        <v>4400.9</v>
      </c>
      <c r="E59" s="40">
        <f>E56+E57+E58</f>
        <v>49598.13833245999</v>
      </c>
      <c r="I59" s="27"/>
    </row>
    <row r="60" spans="1:9" ht="15">
      <c r="A60" s="76"/>
      <c r="B60" s="77"/>
      <c r="C60" s="78"/>
      <c r="D60" s="69"/>
      <c r="E60" s="79"/>
      <c r="I60" s="28"/>
    </row>
    <row r="61" spans="1:9" ht="15">
      <c r="A61" s="55"/>
      <c r="B61" s="56"/>
      <c r="C61" s="75">
        <v>11.27</v>
      </c>
      <c r="I61" s="28"/>
    </row>
    <row r="62" ht="15">
      <c r="I62" s="28"/>
    </row>
    <row r="63" ht="15">
      <c r="I63" s="28"/>
    </row>
    <row r="64" ht="15">
      <c r="I64" s="27"/>
    </row>
    <row r="65" spans="2:9" ht="15">
      <c r="B65" t="s">
        <v>151</v>
      </c>
      <c r="E65" s="87" t="s">
        <v>152</v>
      </c>
      <c r="I65" s="27"/>
    </row>
    <row r="66" ht="15">
      <c r="I66" s="27"/>
    </row>
    <row r="67" ht="15">
      <c r="I67" s="29"/>
    </row>
    <row r="68" spans="2:9" ht="15">
      <c r="B68" s="87"/>
      <c r="I68" s="28"/>
    </row>
    <row r="69" ht="15">
      <c r="I69" s="51"/>
    </row>
    <row r="70" ht="15">
      <c r="I70" s="27"/>
    </row>
    <row r="71" ht="15">
      <c r="I71" s="78"/>
    </row>
    <row r="72" ht="15">
      <c r="I72" s="75"/>
    </row>
  </sheetData>
  <sheetProtection/>
  <mergeCells count="8">
    <mergeCell ref="A1:E1"/>
    <mergeCell ref="B3:F3"/>
    <mergeCell ref="A9:B9"/>
    <mergeCell ref="A10:B10"/>
    <mergeCell ref="C11:E11"/>
    <mergeCell ref="A5:E5"/>
    <mergeCell ref="A7:E7"/>
    <mergeCell ref="A8:B8"/>
  </mergeCells>
  <hyperlinks>
    <hyperlink ref="B3:F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8515625" style="0" customWidth="1"/>
    <col min="3" max="3" width="18.28125" style="0" hidden="1" customWidth="1"/>
    <col min="4" max="4" width="16.8515625" style="0" hidden="1" customWidth="1"/>
    <col min="5" max="5" width="32.421875" style="0" customWidth="1"/>
  </cols>
  <sheetData>
    <row r="1" spans="1:5" ht="40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92</v>
      </c>
      <c r="B5" s="94"/>
      <c r="C5" s="94"/>
      <c r="D5" s="94"/>
      <c r="E5" s="94"/>
    </row>
    <row r="7" spans="1:5" ht="15">
      <c r="A7" s="114" t="s">
        <v>1</v>
      </c>
      <c r="B7" s="114"/>
      <c r="C7" s="20"/>
      <c r="D7" s="20"/>
      <c r="E7" s="21">
        <v>744.7</v>
      </c>
    </row>
    <row r="8" spans="1:5" ht="15">
      <c r="A8" s="114" t="s">
        <v>2</v>
      </c>
      <c r="B8" s="114"/>
      <c r="C8" s="20"/>
      <c r="D8" s="20"/>
      <c r="E8" s="21">
        <v>11.27</v>
      </c>
    </row>
    <row r="9" spans="1:5" ht="15">
      <c r="A9" s="115"/>
      <c r="B9" s="116"/>
      <c r="C9" s="20"/>
      <c r="D9" s="20"/>
      <c r="E9" s="24">
        <f>E7*E8</f>
        <v>8392.769</v>
      </c>
    </row>
    <row r="10" spans="1:5" ht="36.75" customHeight="1">
      <c r="A10" s="22" t="s">
        <v>34</v>
      </c>
      <c r="B10" s="23" t="s">
        <v>3</v>
      </c>
      <c r="C10" s="113" t="s">
        <v>33</v>
      </c>
      <c r="D10" s="113"/>
      <c r="E10" s="11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744.7</v>
      </c>
      <c r="E11" s="40">
        <f>C11*D11</f>
        <v>2089.38200218</v>
      </c>
    </row>
    <row r="12" spans="1:5" ht="15">
      <c r="A12" s="45"/>
      <c r="B12" s="46" t="s">
        <v>4</v>
      </c>
      <c r="C12" s="47"/>
      <c r="D12" s="7">
        <f>E7</f>
        <v>744.7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744.7</v>
      </c>
      <c r="E13" s="12">
        <f>C13*D13</f>
        <v>1537.5820900000003</v>
      </c>
    </row>
    <row r="14" spans="1:5" ht="15">
      <c r="A14" s="2"/>
      <c r="B14" s="4" t="s">
        <v>5</v>
      </c>
      <c r="C14" s="6">
        <v>2.0647</v>
      </c>
      <c r="D14" s="7">
        <f>E7</f>
        <v>744.7</v>
      </c>
      <c r="E14" s="12">
        <f>C14*D14</f>
        <v>1537.5820900000003</v>
      </c>
    </row>
    <row r="15" spans="1:5" ht="15">
      <c r="A15" s="2"/>
      <c r="B15" s="4" t="s">
        <v>6</v>
      </c>
      <c r="C15" s="6"/>
      <c r="D15" s="7">
        <f>E7</f>
        <v>744.7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744.7</v>
      </c>
      <c r="E16" s="12">
        <f>C16*D16</f>
        <v>310.5915821800001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744.7</v>
      </c>
      <c r="E17" s="12">
        <f>C17*D17</f>
        <v>22.48994</v>
      </c>
    </row>
    <row r="18" spans="1:5" ht="15">
      <c r="A18" s="2">
        <v>1.4</v>
      </c>
      <c r="B18" s="36" t="s">
        <v>7</v>
      </c>
      <c r="C18" s="28"/>
      <c r="D18" s="7">
        <f>E7</f>
        <v>744.7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744.7</v>
      </c>
      <c r="E19" s="12">
        <f aca="true" t="shared" si="0" ref="E19:E35">C19*D19</f>
        <v>61.13987000000001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744.7</v>
      </c>
      <c r="E20" s="12">
        <f t="shared" si="0"/>
        <v>137.47162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744.7</v>
      </c>
      <c r="E21" s="12">
        <f t="shared" si="0"/>
        <v>20.1069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744.7</v>
      </c>
      <c r="E22" s="40">
        <f t="shared" si="0"/>
        <v>1460.8035200000002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744.7</v>
      </c>
      <c r="E23" s="12">
        <f t="shared" si="0"/>
        <v>594.64295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744.7</v>
      </c>
      <c r="E24" s="12">
        <f t="shared" si="0"/>
        <v>283.28388</v>
      </c>
    </row>
    <row r="25" spans="1:5" ht="15">
      <c r="A25" s="30">
        <v>2.3</v>
      </c>
      <c r="B25" s="36" t="s">
        <v>37</v>
      </c>
      <c r="C25" s="28">
        <v>0.0213</v>
      </c>
      <c r="D25" s="7">
        <f>E7</f>
        <v>744.7</v>
      </c>
      <c r="E25" s="12">
        <f t="shared" si="0"/>
        <v>15.862110000000001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744.7</v>
      </c>
      <c r="E26" s="12">
        <f t="shared" si="0"/>
        <v>208.51600000000002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744.7</v>
      </c>
      <c r="E27" s="12">
        <f t="shared" si="0"/>
        <v>93.38538000000001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744.7</v>
      </c>
      <c r="E28" s="12">
        <f t="shared" si="0"/>
        <v>6.7023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744.7</v>
      </c>
      <c r="E29" s="12">
        <f t="shared" si="0"/>
        <v>148.64212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744.7</v>
      </c>
      <c r="E30" s="12">
        <f t="shared" si="0"/>
        <v>28.2986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744.7</v>
      </c>
      <c r="E31" s="12">
        <f t="shared" si="0"/>
        <v>10.72368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744.7</v>
      </c>
      <c r="E32" s="12">
        <f t="shared" si="0"/>
        <v>19.51114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744.7</v>
      </c>
      <c r="E33" s="12">
        <f t="shared" si="0"/>
        <v>36.490300000000005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744.7</v>
      </c>
      <c r="E34" s="12">
        <f t="shared" si="0"/>
        <v>14.745060000000002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744.7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744.7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744.7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744.7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f>D38</f>
        <v>744.7</v>
      </c>
      <c r="E39" s="40">
        <f aca="true" t="shared" si="1" ref="E39:E56">C39*D39</f>
        <v>2215.11015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744.7</v>
      </c>
      <c r="E40" s="12">
        <f t="shared" si="1"/>
        <v>1478.08056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744.7</v>
      </c>
      <c r="E41" s="12">
        <f t="shared" si="1"/>
        <v>298.55023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744.7</v>
      </c>
      <c r="E42" s="12">
        <f t="shared" si="1"/>
        <v>205.01591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744.7</v>
      </c>
      <c r="E43" s="12">
        <f t="shared" si="1"/>
        <v>28.52201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744.7</v>
      </c>
      <c r="E44" s="12">
        <f t="shared" si="1"/>
        <v>0.89364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744.7</v>
      </c>
      <c r="E45" s="12">
        <f t="shared" si="1"/>
        <v>60.990930000000006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744.7</v>
      </c>
      <c r="E46" s="12">
        <f t="shared" si="1"/>
        <v>143.05687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744.7</v>
      </c>
      <c r="E47" s="40">
        <f t="shared" si="1"/>
        <v>851.8623300000002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744.7</v>
      </c>
      <c r="E48" s="12">
        <f t="shared" si="1"/>
        <v>431.47918000000004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744.7</v>
      </c>
      <c r="E49" s="12">
        <f t="shared" si="1"/>
        <v>87.1299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744.7</v>
      </c>
      <c r="E50" s="12">
        <f t="shared" si="1"/>
        <v>120.49246000000001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744.7</v>
      </c>
      <c r="E51" s="12">
        <f t="shared" si="1"/>
        <v>212.76079000000001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744.7</v>
      </c>
      <c r="E52" s="40">
        <f t="shared" si="1"/>
        <v>1589.7110900000002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744.7</v>
      </c>
      <c r="E53" s="40">
        <f t="shared" si="1"/>
        <v>826.6877464999999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744.7</v>
      </c>
      <c r="E54" s="40">
        <f t="shared" si="1"/>
        <v>6.7023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744.7</v>
      </c>
      <c r="E55" s="40">
        <f t="shared" si="1"/>
        <v>8213.571392180002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744.7</v>
      </c>
      <c r="E56" s="12">
        <f t="shared" si="1"/>
        <v>85.78944</v>
      </c>
    </row>
    <row r="57" spans="1:5" ht="15">
      <c r="A57" s="49">
        <v>10</v>
      </c>
      <c r="B57" s="50" t="s">
        <v>43</v>
      </c>
      <c r="C57" s="51">
        <v>0.1254</v>
      </c>
      <c r="D57" s="52">
        <f>D47</f>
        <v>744.7</v>
      </c>
      <c r="E57" s="53">
        <f>C57*D57+0.02</f>
        <v>93.40538000000001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744.7</v>
      </c>
      <c r="E58" s="40">
        <f>E55+E56+E57</f>
        <v>8392.766212180002</v>
      </c>
    </row>
    <row r="59" spans="1:5" ht="15">
      <c r="A59" s="67"/>
      <c r="B59" s="68"/>
      <c r="C59" s="78"/>
      <c r="D59" s="69"/>
      <c r="E59" s="70"/>
    </row>
    <row r="60" spans="1:5" ht="15">
      <c r="A60" s="67"/>
      <c r="B60" s="68"/>
      <c r="C60" s="75">
        <v>11.27</v>
      </c>
      <c r="D60" s="69"/>
      <c r="E60" s="70"/>
    </row>
    <row r="62" spans="2:5" ht="30" customHeight="1">
      <c r="B62" t="s">
        <v>151</v>
      </c>
      <c r="E62" s="87" t="s">
        <v>152</v>
      </c>
    </row>
    <row r="69" ht="33.7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7.421875" style="0" hidden="1" customWidth="1"/>
    <col min="4" max="4" width="21.57421875" style="0" hidden="1" customWidth="1"/>
    <col min="5" max="5" width="28.00390625" style="0" customWidth="1"/>
  </cols>
  <sheetData>
    <row r="1" spans="1:5" ht="50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93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2169.9</v>
      </c>
    </row>
    <row r="8" spans="1:5" ht="15">
      <c r="A8" s="96" t="s">
        <v>2</v>
      </c>
      <c r="B8" s="96"/>
      <c r="C8" s="7"/>
      <c r="D8" s="7"/>
      <c r="E8" s="8">
        <v>13.93</v>
      </c>
    </row>
    <row r="9" spans="1:5" ht="15">
      <c r="A9" s="102"/>
      <c r="B9" s="103"/>
      <c r="C9" s="7"/>
      <c r="D9" s="7"/>
      <c r="E9" s="13">
        <f>E7*E8</f>
        <v>30226.707000000002</v>
      </c>
    </row>
    <row r="10" spans="1:5" ht="46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1.8163032</v>
      </c>
      <c r="D11" s="8">
        <v>2169.9</v>
      </c>
      <c r="E11" s="40">
        <f>SUM(E14:E21)</f>
        <v>3941.1963136800005</v>
      </c>
    </row>
    <row r="12" spans="1:5" ht="15">
      <c r="A12" s="45"/>
      <c r="B12" s="46" t="s">
        <v>4</v>
      </c>
      <c r="C12" s="60"/>
      <c r="D12" s="8">
        <v>2169.9</v>
      </c>
      <c r="E12" s="12"/>
    </row>
    <row r="13" spans="1:5" ht="15">
      <c r="A13" s="3">
        <v>1.1</v>
      </c>
      <c r="B13" s="4" t="s">
        <v>36</v>
      </c>
      <c r="C13" s="5">
        <f>C14+C15</f>
        <v>1.2416</v>
      </c>
      <c r="D13" s="8">
        <v>2169.9</v>
      </c>
      <c r="E13" s="12">
        <f>C13*D13</f>
        <v>2694.14784</v>
      </c>
    </row>
    <row r="14" spans="1:5" ht="15">
      <c r="A14" s="2"/>
      <c r="B14" s="4" t="s">
        <v>5</v>
      </c>
      <c r="C14" s="6">
        <v>1.2416</v>
      </c>
      <c r="D14" s="8">
        <v>2169.9</v>
      </c>
      <c r="E14" s="12">
        <f>C14*D14</f>
        <v>2694.14784</v>
      </c>
    </row>
    <row r="15" spans="1:5" ht="15">
      <c r="A15" s="2"/>
      <c r="B15" s="4" t="s">
        <v>6</v>
      </c>
      <c r="C15" s="6"/>
      <c r="D15" s="8">
        <v>2169.9</v>
      </c>
      <c r="E15" s="12"/>
    </row>
    <row r="16" spans="1:5" ht="15">
      <c r="A16" s="2">
        <v>1.2</v>
      </c>
      <c r="B16" s="4" t="s">
        <v>113</v>
      </c>
      <c r="C16" s="6">
        <f>(C14+C15)*0.202</f>
        <v>0.2508032</v>
      </c>
      <c r="D16" s="8">
        <v>2169.9</v>
      </c>
      <c r="E16" s="12">
        <f>C16*D16</f>
        <v>544.21786368</v>
      </c>
    </row>
    <row r="17" spans="1:5" ht="23.25">
      <c r="A17" s="2">
        <v>1.3</v>
      </c>
      <c r="B17" s="4" t="s">
        <v>132</v>
      </c>
      <c r="C17" s="6">
        <v>0.0302</v>
      </c>
      <c r="D17" s="8">
        <v>2169.9</v>
      </c>
      <c r="E17" s="12">
        <f>C17*D17</f>
        <v>65.53098</v>
      </c>
    </row>
    <row r="18" spans="1:5" ht="15">
      <c r="A18" s="2">
        <v>1.4</v>
      </c>
      <c r="B18" s="36" t="s">
        <v>7</v>
      </c>
      <c r="C18" s="28"/>
      <c r="D18" s="8">
        <v>2169.9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8">
        <v>2169.9</v>
      </c>
      <c r="E19" s="12">
        <f>C19*D19</f>
        <v>178.14879000000002</v>
      </c>
    </row>
    <row r="20" spans="1:5" ht="15">
      <c r="A20" s="2">
        <v>1.6</v>
      </c>
      <c r="B20" s="36" t="s">
        <v>133</v>
      </c>
      <c r="C20" s="28">
        <v>0.1846</v>
      </c>
      <c r="D20" s="8">
        <v>2169.9</v>
      </c>
      <c r="E20" s="12">
        <f>C20*D20</f>
        <v>400.56354</v>
      </c>
    </row>
    <row r="21" spans="1:5" ht="15">
      <c r="A21" s="2">
        <v>1.7</v>
      </c>
      <c r="B21" s="36" t="s">
        <v>134</v>
      </c>
      <c r="C21" s="48">
        <v>0.027</v>
      </c>
      <c r="D21" s="8">
        <v>2169.9</v>
      </c>
      <c r="E21" s="12">
        <f>C21*D21</f>
        <v>58.5873</v>
      </c>
    </row>
    <row r="22" spans="1:5" ht="15">
      <c r="A22" s="31">
        <v>2</v>
      </c>
      <c r="B22" s="34" t="s">
        <v>9</v>
      </c>
      <c r="C22" s="27">
        <f>SUM(C23:C33)</f>
        <v>1.7735</v>
      </c>
      <c r="D22" s="8">
        <v>2169.9</v>
      </c>
      <c r="E22" s="40">
        <f>SUM(E23:E33)</f>
        <v>3848.3176500000004</v>
      </c>
    </row>
    <row r="23" spans="1:5" ht="15">
      <c r="A23" s="30">
        <v>2.1</v>
      </c>
      <c r="B23" s="36" t="s">
        <v>10</v>
      </c>
      <c r="C23" s="28">
        <v>0.7985</v>
      </c>
      <c r="D23" s="8">
        <v>2169.9</v>
      </c>
      <c r="E23" s="12">
        <f aca="true" t="shared" si="0" ref="E23:E28">C23*D23</f>
        <v>1732.66515</v>
      </c>
    </row>
    <row r="24" spans="1:5" ht="15">
      <c r="A24" s="30">
        <v>2.2</v>
      </c>
      <c r="B24" s="36" t="s">
        <v>11</v>
      </c>
      <c r="C24" s="28">
        <v>0.3804</v>
      </c>
      <c r="D24" s="8">
        <v>2169.9</v>
      </c>
      <c r="E24" s="12">
        <f t="shared" si="0"/>
        <v>825.42996</v>
      </c>
    </row>
    <row r="25" spans="1:5" ht="23.25">
      <c r="A25" s="30">
        <v>2.3</v>
      </c>
      <c r="B25" s="36" t="s">
        <v>37</v>
      </c>
      <c r="C25" s="28">
        <v>0.0203</v>
      </c>
      <c r="D25" s="8">
        <v>2169.9</v>
      </c>
      <c r="E25" s="12">
        <f t="shared" si="0"/>
        <v>44.04897</v>
      </c>
    </row>
    <row r="26" spans="1:5" ht="15">
      <c r="A26" s="30">
        <v>2.4</v>
      </c>
      <c r="B26" s="36" t="s">
        <v>12</v>
      </c>
      <c r="C26" s="28">
        <v>0.28</v>
      </c>
      <c r="D26" s="8">
        <v>2169.9</v>
      </c>
      <c r="E26" s="12">
        <f t="shared" si="0"/>
        <v>607.5720000000001</v>
      </c>
    </row>
    <row r="27" spans="1:5" ht="15">
      <c r="A27" s="30">
        <v>2.5</v>
      </c>
      <c r="B27" s="36" t="s">
        <v>38</v>
      </c>
      <c r="C27" s="28">
        <v>0.1099</v>
      </c>
      <c r="D27" s="8">
        <v>2169.9</v>
      </c>
      <c r="E27" s="12">
        <f t="shared" si="0"/>
        <v>238.47201</v>
      </c>
    </row>
    <row r="28" spans="1:5" ht="23.25">
      <c r="A28" s="30">
        <v>2.6</v>
      </c>
      <c r="B28" s="36" t="s">
        <v>13</v>
      </c>
      <c r="C28" s="28">
        <v>0.009</v>
      </c>
      <c r="D28" s="8">
        <v>2169.9</v>
      </c>
      <c r="E28" s="12">
        <f t="shared" si="0"/>
        <v>19.5291</v>
      </c>
    </row>
    <row r="29" spans="1:5" ht="15">
      <c r="A29" s="30">
        <v>2.7</v>
      </c>
      <c r="B29" s="36" t="s">
        <v>14</v>
      </c>
      <c r="C29" s="28">
        <v>0.038</v>
      </c>
      <c r="D29" s="8">
        <v>2169.9</v>
      </c>
      <c r="E29" s="12">
        <f>C29*D29</f>
        <v>82.4562</v>
      </c>
    </row>
    <row r="30" spans="1:5" ht="15">
      <c r="A30" s="37" t="s">
        <v>146</v>
      </c>
      <c r="B30" s="36" t="s">
        <v>15</v>
      </c>
      <c r="C30" s="28">
        <v>0.0144</v>
      </c>
      <c r="D30" s="8">
        <v>2169.9</v>
      </c>
      <c r="E30" s="12">
        <f>C30*D30</f>
        <v>31.24656</v>
      </c>
    </row>
    <row r="31" spans="1:5" ht="15">
      <c r="A31" s="30">
        <v>2.9</v>
      </c>
      <c r="B31" s="36" t="s">
        <v>16</v>
      </c>
      <c r="C31" s="28">
        <v>0.0542</v>
      </c>
      <c r="D31" s="8">
        <v>2169.9</v>
      </c>
      <c r="E31" s="12">
        <f>C31*D31</f>
        <v>117.60858</v>
      </c>
    </row>
    <row r="32" spans="1:5" ht="15">
      <c r="A32" s="73">
        <v>2.1</v>
      </c>
      <c r="B32" s="36" t="s">
        <v>17</v>
      </c>
      <c r="C32" s="28">
        <v>0.049</v>
      </c>
      <c r="D32" s="8">
        <v>2169.9</v>
      </c>
      <c r="E32" s="12">
        <f>C32*D32</f>
        <v>106.3251</v>
      </c>
    </row>
    <row r="33" spans="1:5" ht="23.25">
      <c r="A33" s="30">
        <v>2.11</v>
      </c>
      <c r="B33" s="36" t="s">
        <v>136</v>
      </c>
      <c r="C33" s="28">
        <v>0.0198</v>
      </c>
      <c r="D33" s="8">
        <v>2169.9</v>
      </c>
      <c r="E33" s="12">
        <f>C33*D33</f>
        <v>42.964020000000005</v>
      </c>
    </row>
    <row r="34" spans="1:5" ht="23.25">
      <c r="A34" s="31">
        <v>3</v>
      </c>
      <c r="B34" s="34" t="s">
        <v>18</v>
      </c>
      <c r="C34" s="27">
        <f>SUM(C35:C38)</f>
        <v>2.8205000000000005</v>
      </c>
      <c r="D34" s="8">
        <v>2169.9</v>
      </c>
      <c r="E34" s="40">
        <f>SUM(E35:E38)</f>
        <v>6120.202950000001</v>
      </c>
    </row>
    <row r="35" spans="1:5" ht="15">
      <c r="A35" s="30">
        <v>3.1</v>
      </c>
      <c r="B35" s="36" t="s">
        <v>19</v>
      </c>
      <c r="C35" s="28">
        <v>2.5994</v>
      </c>
      <c r="D35" s="8">
        <v>2169.9</v>
      </c>
      <c r="E35" s="12">
        <f>C35*D35</f>
        <v>5640.43806</v>
      </c>
    </row>
    <row r="36" spans="1:5" ht="15">
      <c r="A36" s="30">
        <v>3.2</v>
      </c>
      <c r="B36" s="36" t="s">
        <v>20</v>
      </c>
      <c r="C36" s="28">
        <v>0.1839</v>
      </c>
      <c r="D36" s="8">
        <v>2169.9</v>
      </c>
      <c r="E36" s="12">
        <f>C36*D36</f>
        <v>399.04461000000003</v>
      </c>
    </row>
    <row r="37" spans="1:5" ht="15">
      <c r="A37" s="30">
        <v>3.3</v>
      </c>
      <c r="B37" s="36" t="s">
        <v>148</v>
      </c>
      <c r="C37" s="28">
        <v>0.0365</v>
      </c>
      <c r="D37" s="8">
        <v>2169.9</v>
      </c>
      <c r="E37" s="12">
        <f>C37*D37</f>
        <v>79.20135</v>
      </c>
    </row>
    <row r="38" spans="1:5" ht="15">
      <c r="A38" s="30">
        <v>3.4</v>
      </c>
      <c r="B38" s="36" t="s">
        <v>21</v>
      </c>
      <c r="C38" s="28">
        <v>0.0007</v>
      </c>
      <c r="D38" s="8">
        <v>2169.9</v>
      </c>
      <c r="E38" s="12">
        <f>C38*D38</f>
        <v>1.5189300000000001</v>
      </c>
    </row>
    <row r="39" spans="1:5" ht="23.25">
      <c r="A39" s="31">
        <v>4</v>
      </c>
      <c r="B39" s="34" t="s">
        <v>22</v>
      </c>
      <c r="C39" s="27">
        <f>SUM(C40:C46)</f>
        <v>3.0327</v>
      </c>
      <c r="D39" s="8">
        <v>2169.9</v>
      </c>
      <c r="E39" s="40">
        <f>SUM(E40:E46)</f>
        <v>6580.65573</v>
      </c>
    </row>
    <row r="40" spans="1:5" ht="23.25">
      <c r="A40" s="30">
        <v>4.1</v>
      </c>
      <c r="B40" s="36" t="s">
        <v>39</v>
      </c>
      <c r="C40" s="28">
        <v>1.9848</v>
      </c>
      <c r="D40" s="8">
        <v>2169.9</v>
      </c>
      <c r="E40" s="12">
        <f aca="true" t="shared" si="1" ref="E40:E46">C40*D40</f>
        <v>4306.81752</v>
      </c>
    </row>
    <row r="41" spans="1:5" ht="15">
      <c r="A41" s="30">
        <v>4.2</v>
      </c>
      <c r="B41" s="36" t="s">
        <v>113</v>
      </c>
      <c r="C41" s="28">
        <v>0.4009</v>
      </c>
      <c r="D41" s="8">
        <v>2169.9</v>
      </c>
      <c r="E41" s="12">
        <f t="shared" si="1"/>
        <v>869.91291</v>
      </c>
    </row>
    <row r="42" spans="1:5" ht="15">
      <c r="A42" s="30">
        <v>4.3</v>
      </c>
      <c r="B42" s="36" t="s">
        <v>23</v>
      </c>
      <c r="C42" s="28">
        <v>0.3044</v>
      </c>
      <c r="D42" s="8">
        <v>2169.9</v>
      </c>
      <c r="E42" s="12">
        <f t="shared" si="1"/>
        <v>660.51756</v>
      </c>
    </row>
    <row r="43" spans="1:5" ht="15">
      <c r="A43" s="30">
        <v>4.4</v>
      </c>
      <c r="B43" s="36" t="s">
        <v>137</v>
      </c>
      <c r="C43" s="28">
        <v>0.0383</v>
      </c>
      <c r="D43" s="8">
        <v>2169.9</v>
      </c>
      <c r="E43" s="12">
        <f t="shared" si="1"/>
        <v>83.10717000000001</v>
      </c>
    </row>
    <row r="44" spans="1:5" ht="15">
      <c r="A44" s="30">
        <v>4.5</v>
      </c>
      <c r="B44" s="36" t="s">
        <v>24</v>
      </c>
      <c r="C44" s="28">
        <v>0.0012</v>
      </c>
      <c r="D44" s="8">
        <v>2169.9</v>
      </c>
      <c r="E44" s="12">
        <f t="shared" si="1"/>
        <v>2.6038799999999998</v>
      </c>
    </row>
    <row r="45" spans="1:5" ht="15">
      <c r="A45" s="30">
        <v>4.6</v>
      </c>
      <c r="B45" s="36" t="s">
        <v>25</v>
      </c>
      <c r="C45" s="28">
        <v>0.0819</v>
      </c>
      <c r="D45" s="8">
        <v>2169.9</v>
      </c>
      <c r="E45" s="12">
        <f t="shared" si="1"/>
        <v>177.71481</v>
      </c>
    </row>
    <row r="46" spans="1:5" ht="15">
      <c r="A46" s="30">
        <v>4.7</v>
      </c>
      <c r="B46" s="36" t="s">
        <v>40</v>
      </c>
      <c r="C46" s="28">
        <v>0.2212</v>
      </c>
      <c r="D46" s="8">
        <v>2169.9</v>
      </c>
      <c r="E46" s="12">
        <f t="shared" si="1"/>
        <v>479.98188000000005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8">
        <v>2169.9</v>
      </c>
      <c r="E47" s="40">
        <f>SUM(E48:E51)</f>
        <v>2482.14861</v>
      </c>
    </row>
    <row r="48" spans="1:5" ht="23.25">
      <c r="A48" s="30">
        <v>5.1</v>
      </c>
      <c r="B48" s="36" t="s">
        <v>41</v>
      </c>
      <c r="C48" s="28">
        <v>0.5794</v>
      </c>
      <c r="D48" s="8">
        <v>2169.9</v>
      </c>
      <c r="E48" s="12">
        <f aca="true" t="shared" si="2" ref="E48:E53">C48*D48</f>
        <v>1257.24006</v>
      </c>
    </row>
    <row r="49" spans="1:5" ht="15">
      <c r="A49" s="30">
        <v>5.2</v>
      </c>
      <c r="B49" s="36" t="s">
        <v>113</v>
      </c>
      <c r="C49" s="28">
        <v>0.117</v>
      </c>
      <c r="D49" s="8">
        <v>2169.9</v>
      </c>
      <c r="E49" s="12">
        <f t="shared" si="2"/>
        <v>253.87830000000002</v>
      </c>
    </row>
    <row r="50" spans="1:5" ht="15">
      <c r="A50" s="30">
        <v>5.3</v>
      </c>
      <c r="B50" s="36" t="s">
        <v>27</v>
      </c>
      <c r="C50" s="28">
        <v>0.1618</v>
      </c>
      <c r="D50" s="8">
        <v>2169.9</v>
      </c>
      <c r="E50" s="12">
        <f t="shared" si="2"/>
        <v>351.08982000000003</v>
      </c>
    </row>
    <row r="51" spans="1:5" ht="15">
      <c r="A51" s="30">
        <v>5.4</v>
      </c>
      <c r="B51" s="36" t="s">
        <v>28</v>
      </c>
      <c r="C51" s="28">
        <v>0.2857</v>
      </c>
      <c r="D51" s="8">
        <v>2169.9</v>
      </c>
      <c r="E51" s="12">
        <f t="shared" si="2"/>
        <v>619.94043</v>
      </c>
    </row>
    <row r="52" spans="1:5" ht="15">
      <c r="A52" s="31">
        <v>6</v>
      </c>
      <c r="B52" s="34" t="s">
        <v>42</v>
      </c>
      <c r="C52" s="27">
        <v>2.6821</v>
      </c>
      <c r="D52" s="8">
        <v>2169.9</v>
      </c>
      <c r="E52" s="40">
        <f t="shared" si="2"/>
        <v>5819.888790000001</v>
      </c>
    </row>
    <row r="53" spans="1:5" ht="15">
      <c r="A53" s="35">
        <v>6.1</v>
      </c>
      <c r="B53" s="34" t="s">
        <v>115</v>
      </c>
      <c r="C53" s="27">
        <f>C60*9.85%</f>
        <v>1.372105</v>
      </c>
      <c r="D53" s="8">
        <v>2169.9</v>
      </c>
      <c r="E53" s="40">
        <f t="shared" si="2"/>
        <v>2977.3306395</v>
      </c>
    </row>
    <row r="54" spans="1:5" ht="15">
      <c r="A54" s="31">
        <v>7</v>
      </c>
      <c r="B54" s="34" t="s">
        <v>29</v>
      </c>
      <c r="C54" s="27">
        <v>0.009</v>
      </c>
      <c r="D54" s="8">
        <v>2169.9</v>
      </c>
      <c r="E54" s="40">
        <v>20.87</v>
      </c>
    </row>
    <row r="55" spans="1:5" ht="15">
      <c r="A55" s="31">
        <v>8</v>
      </c>
      <c r="B55" s="34" t="s">
        <v>30</v>
      </c>
      <c r="C55" s="29">
        <f>C54+C52+C47+C39+C34+C22+C11</f>
        <v>13.2780032</v>
      </c>
      <c r="D55" s="8">
        <v>2169.9</v>
      </c>
      <c r="E55" s="40">
        <f>E11+E22+E34+E39+E47+E52+E54</f>
        <v>28813.280043680003</v>
      </c>
    </row>
    <row r="56" spans="1:5" ht="15">
      <c r="A56" s="38">
        <v>9</v>
      </c>
      <c r="B56" s="36" t="s">
        <v>31</v>
      </c>
      <c r="C56" s="28">
        <v>0.5266</v>
      </c>
      <c r="D56" s="8">
        <v>2169.9</v>
      </c>
      <c r="E56" s="12">
        <f>C56*D56</f>
        <v>1142.66934</v>
      </c>
    </row>
    <row r="57" spans="1:5" ht="15">
      <c r="A57" s="38">
        <v>10</v>
      </c>
      <c r="B57" s="36" t="s">
        <v>43</v>
      </c>
      <c r="C57" s="28">
        <v>0.1254</v>
      </c>
      <c r="D57" s="8">
        <v>2169.9</v>
      </c>
      <c r="E57" s="12">
        <f>C57*D57-1.34</f>
        <v>270.7654600000001</v>
      </c>
    </row>
    <row r="58" spans="1:5" ht="15">
      <c r="A58" s="31">
        <v>11</v>
      </c>
      <c r="B58" s="54" t="s">
        <v>32</v>
      </c>
      <c r="C58" s="27">
        <f>C55+C56+C57</f>
        <v>13.930003200000002</v>
      </c>
      <c r="D58" s="8">
        <v>2169.9</v>
      </c>
      <c r="E58" s="40">
        <f>E55+E56+E57</f>
        <v>30226.71484368</v>
      </c>
    </row>
    <row r="59" spans="3:6" ht="15">
      <c r="C59" s="58"/>
      <c r="F59" s="80"/>
    </row>
    <row r="60" ht="15">
      <c r="C60" s="59">
        <v>13.93</v>
      </c>
    </row>
    <row r="62" spans="2:5" ht="15">
      <c r="B62" t="s">
        <v>151</v>
      </c>
      <c r="E62" s="87" t="s">
        <v>152</v>
      </c>
    </row>
    <row r="63" ht="30" customHeight="1"/>
    <row r="70" ht="38.25" customHeight="1"/>
    <row r="118" ht="15">
      <c r="F118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0.140625" style="0" hidden="1" customWidth="1"/>
    <col min="4" max="4" width="0" style="0" hidden="1" customWidth="1"/>
    <col min="5" max="5" width="26.00390625" style="0" customWidth="1"/>
  </cols>
  <sheetData>
    <row r="1" spans="1:5" ht="50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94</v>
      </c>
      <c r="B5" s="94"/>
      <c r="C5" s="94"/>
      <c r="D5" s="94"/>
      <c r="E5" s="94"/>
    </row>
    <row r="6" spans="1:5" ht="15">
      <c r="A6" s="96" t="s">
        <v>1</v>
      </c>
      <c r="B6" s="96"/>
      <c r="C6" s="7"/>
      <c r="D6" s="7"/>
      <c r="E6" s="8">
        <v>4571.3</v>
      </c>
    </row>
    <row r="7" spans="1:5" ht="15">
      <c r="A7" s="96" t="s">
        <v>2</v>
      </c>
      <c r="B7" s="96"/>
      <c r="C7" s="7"/>
      <c r="D7" s="7"/>
      <c r="E7" s="8">
        <v>14.37</v>
      </c>
    </row>
    <row r="8" spans="1:5" ht="15">
      <c r="A8" s="102"/>
      <c r="B8" s="103"/>
      <c r="C8" s="7"/>
      <c r="D8" s="7"/>
      <c r="E8" s="13">
        <f>E6*E7</f>
        <v>65689.581</v>
      </c>
    </row>
    <row r="9" spans="1:5" ht="36" customHeight="1">
      <c r="A9" s="84" t="s">
        <v>54</v>
      </c>
      <c r="B9" s="10" t="s">
        <v>3</v>
      </c>
      <c r="C9" s="93" t="s">
        <v>33</v>
      </c>
      <c r="D9" s="93"/>
      <c r="E9" s="93"/>
    </row>
    <row r="10" spans="1:5" ht="42.75" customHeight="1">
      <c r="A10" s="33">
        <v>1</v>
      </c>
      <c r="B10" s="34" t="s">
        <v>35</v>
      </c>
      <c r="C10" s="27">
        <f>SUM(C13:C20)</f>
        <v>2.427799</v>
      </c>
      <c r="D10" s="8">
        <v>4571.3</v>
      </c>
      <c r="E10" s="40">
        <f>C10*D10</f>
        <v>11098.1975687</v>
      </c>
    </row>
    <row r="11" spans="1:5" ht="15">
      <c r="A11" s="45"/>
      <c r="B11" s="46" t="s">
        <v>4</v>
      </c>
      <c r="C11" s="60"/>
      <c r="D11" s="8">
        <v>4571.3</v>
      </c>
      <c r="E11" s="12"/>
    </row>
    <row r="12" spans="1:5" ht="15">
      <c r="A12" s="3">
        <v>1.1</v>
      </c>
      <c r="B12" s="4" t="s">
        <v>36</v>
      </c>
      <c r="C12" s="5">
        <f>C13+C14</f>
        <v>1.7495</v>
      </c>
      <c r="D12" s="8">
        <v>4571.3</v>
      </c>
      <c r="E12" s="12">
        <f aca="true" t="shared" si="0" ref="E12:E52">C12*D12</f>
        <v>7997.489350000001</v>
      </c>
    </row>
    <row r="13" spans="1:5" ht="15">
      <c r="A13" s="2"/>
      <c r="B13" s="4" t="s">
        <v>5</v>
      </c>
      <c r="C13" s="6">
        <v>1.2416</v>
      </c>
      <c r="D13" s="8">
        <v>4571.3</v>
      </c>
      <c r="E13" s="12">
        <f t="shared" si="0"/>
        <v>5675.72608</v>
      </c>
    </row>
    <row r="14" spans="1:5" ht="15">
      <c r="A14" s="2"/>
      <c r="B14" s="4" t="s">
        <v>6</v>
      </c>
      <c r="C14" s="6">
        <v>0.5079</v>
      </c>
      <c r="D14" s="8">
        <v>4571.3</v>
      </c>
      <c r="E14" s="12">
        <f t="shared" si="0"/>
        <v>2321.7632700000004</v>
      </c>
    </row>
    <row r="15" spans="1:5" ht="15">
      <c r="A15" s="2">
        <v>1.2</v>
      </c>
      <c r="B15" s="4" t="s">
        <v>113</v>
      </c>
      <c r="C15" s="6">
        <f>C12*20.2%</f>
        <v>0.35339899999999996</v>
      </c>
      <c r="D15" s="8">
        <v>4571.3</v>
      </c>
      <c r="E15" s="12">
        <f t="shared" si="0"/>
        <v>1615.4928487</v>
      </c>
    </row>
    <row r="16" spans="1:5" ht="23.25">
      <c r="A16" s="2">
        <v>1.3</v>
      </c>
      <c r="B16" s="4" t="s">
        <v>132</v>
      </c>
      <c r="C16" s="6">
        <v>0.0302</v>
      </c>
      <c r="D16" s="8">
        <v>4571.3</v>
      </c>
      <c r="E16" s="12">
        <f t="shared" si="0"/>
        <v>138.05326000000002</v>
      </c>
    </row>
    <row r="17" spans="1:5" ht="15">
      <c r="A17" s="2">
        <v>1.4</v>
      </c>
      <c r="B17" s="36" t="s">
        <v>7</v>
      </c>
      <c r="C17" s="28">
        <v>0.001</v>
      </c>
      <c r="D17" s="8">
        <v>4571.3</v>
      </c>
      <c r="E17" s="12">
        <f t="shared" si="0"/>
        <v>4.5713</v>
      </c>
    </row>
    <row r="18" spans="1:5" ht="15">
      <c r="A18" s="2">
        <v>1.5</v>
      </c>
      <c r="B18" s="36" t="s">
        <v>8</v>
      </c>
      <c r="C18" s="28">
        <v>0.0821</v>
      </c>
      <c r="D18" s="8">
        <v>4571.3</v>
      </c>
      <c r="E18" s="12">
        <f t="shared" si="0"/>
        <v>375.30373000000003</v>
      </c>
    </row>
    <row r="19" spans="1:5" ht="15">
      <c r="A19" s="2">
        <v>1.6</v>
      </c>
      <c r="B19" s="36" t="s">
        <v>133</v>
      </c>
      <c r="C19" s="28">
        <v>0.1846</v>
      </c>
      <c r="D19" s="8">
        <v>4571.3</v>
      </c>
      <c r="E19" s="12">
        <f t="shared" si="0"/>
        <v>843.86198</v>
      </c>
    </row>
    <row r="20" spans="1:5" ht="15">
      <c r="A20" s="2">
        <v>1.7</v>
      </c>
      <c r="B20" s="36" t="s">
        <v>134</v>
      </c>
      <c r="C20" s="48">
        <v>0.027</v>
      </c>
      <c r="D20" s="8">
        <v>4571.3</v>
      </c>
      <c r="E20" s="12">
        <f t="shared" si="0"/>
        <v>123.4251</v>
      </c>
    </row>
    <row r="21" spans="1:5" ht="15">
      <c r="A21" s="31">
        <v>2</v>
      </c>
      <c r="B21" s="34" t="s">
        <v>9</v>
      </c>
      <c r="C21" s="27">
        <f>SUM(C22:C32)</f>
        <v>1.7735</v>
      </c>
      <c r="D21" s="8">
        <v>4571.3</v>
      </c>
      <c r="E21" s="40">
        <f t="shared" si="0"/>
        <v>8107.2005500000005</v>
      </c>
    </row>
    <row r="22" spans="1:5" ht="15">
      <c r="A22" s="30">
        <v>2.1</v>
      </c>
      <c r="B22" s="36" t="s">
        <v>10</v>
      </c>
      <c r="C22" s="28">
        <v>0.7985</v>
      </c>
      <c r="D22" s="8">
        <v>4571.3</v>
      </c>
      <c r="E22" s="12">
        <f t="shared" si="0"/>
        <v>3650.18305</v>
      </c>
    </row>
    <row r="23" spans="1:5" ht="15">
      <c r="A23" s="30">
        <v>2.2</v>
      </c>
      <c r="B23" s="36" t="s">
        <v>11</v>
      </c>
      <c r="C23" s="28">
        <v>0.3804</v>
      </c>
      <c r="D23" s="8">
        <v>4571.3</v>
      </c>
      <c r="E23" s="12">
        <f t="shared" si="0"/>
        <v>1738.92252</v>
      </c>
    </row>
    <row r="24" spans="1:5" ht="23.25">
      <c r="A24" s="30">
        <v>2.3</v>
      </c>
      <c r="B24" s="36" t="s">
        <v>37</v>
      </c>
      <c r="C24" s="28">
        <v>0.0203</v>
      </c>
      <c r="D24" s="8">
        <v>4571.3</v>
      </c>
      <c r="E24" s="12">
        <f t="shared" si="0"/>
        <v>92.79739</v>
      </c>
    </row>
    <row r="25" spans="1:5" ht="15">
      <c r="A25" s="30">
        <v>2.4</v>
      </c>
      <c r="B25" s="36" t="s">
        <v>12</v>
      </c>
      <c r="C25" s="28">
        <v>0.28</v>
      </c>
      <c r="D25" s="8">
        <v>4571.3</v>
      </c>
      <c r="E25" s="12">
        <f t="shared" si="0"/>
        <v>1279.9640000000002</v>
      </c>
    </row>
    <row r="26" spans="1:5" ht="15">
      <c r="A26" s="30">
        <v>2.5</v>
      </c>
      <c r="B26" s="36" t="s">
        <v>38</v>
      </c>
      <c r="C26" s="28">
        <v>0.1099</v>
      </c>
      <c r="D26" s="8">
        <v>4571.3</v>
      </c>
      <c r="E26" s="12">
        <f t="shared" si="0"/>
        <v>502.38587</v>
      </c>
    </row>
    <row r="27" spans="1:5" ht="23.25">
      <c r="A27" s="30">
        <v>2.6</v>
      </c>
      <c r="B27" s="36" t="s">
        <v>13</v>
      </c>
      <c r="C27" s="28">
        <v>0.009</v>
      </c>
      <c r="D27" s="8">
        <v>4571.3</v>
      </c>
      <c r="E27" s="12">
        <f t="shared" si="0"/>
        <v>41.1417</v>
      </c>
    </row>
    <row r="28" spans="1:5" ht="15">
      <c r="A28" s="30">
        <v>2.7</v>
      </c>
      <c r="B28" s="36" t="s">
        <v>14</v>
      </c>
      <c r="C28" s="28">
        <v>0.038</v>
      </c>
      <c r="D28" s="8">
        <v>4571.3</v>
      </c>
      <c r="E28" s="12">
        <f t="shared" si="0"/>
        <v>173.70940000000002</v>
      </c>
    </row>
    <row r="29" spans="1:5" ht="15">
      <c r="A29" s="37" t="s">
        <v>146</v>
      </c>
      <c r="B29" s="36" t="s">
        <v>15</v>
      </c>
      <c r="C29" s="28">
        <v>0.0144</v>
      </c>
      <c r="D29" s="8">
        <v>4571.3</v>
      </c>
      <c r="E29" s="12">
        <f t="shared" si="0"/>
        <v>65.82672</v>
      </c>
    </row>
    <row r="30" spans="1:5" ht="15">
      <c r="A30" s="30">
        <v>2.9</v>
      </c>
      <c r="B30" s="36" t="s">
        <v>16</v>
      </c>
      <c r="C30" s="28">
        <v>0.0542</v>
      </c>
      <c r="D30" s="8">
        <v>4571.3</v>
      </c>
      <c r="E30" s="12">
        <f t="shared" si="0"/>
        <v>247.76446</v>
      </c>
    </row>
    <row r="31" spans="1:5" ht="15">
      <c r="A31" s="73">
        <v>2.1</v>
      </c>
      <c r="B31" s="36" t="s">
        <v>17</v>
      </c>
      <c r="C31" s="28">
        <v>0.049</v>
      </c>
      <c r="D31" s="8">
        <v>4571.3</v>
      </c>
      <c r="E31" s="12">
        <f t="shared" si="0"/>
        <v>223.99370000000002</v>
      </c>
    </row>
    <row r="32" spans="1:5" ht="23.25">
      <c r="A32" s="30">
        <v>2.11</v>
      </c>
      <c r="B32" s="36" t="s">
        <v>136</v>
      </c>
      <c r="C32" s="28">
        <v>0.0198</v>
      </c>
      <c r="D32" s="8">
        <v>4571.3</v>
      </c>
      <c r="E32" s="12">
        <f t="shared" si="0"/>
        <v>90.51174000000002</v>
      </c>
    </row>
    <row r="33" spans="1:5" ht="23.25">
      <c r="A33" s="31">
        <v>3</v>
      </c>
      <c r="B33" s="34" t="s">
        <v>18</v>
      </c>
      <c r="C33" s="27">
        <f>C34+C35+C36+C37</f>
        <v>2.8205000000000005</v>
      </c>
      <c r="D33" s="8">
        <v>4571.3</v>
      </c>
      <c r="E33" s="40">
        <f t="shared" si="0"/>
        <v>12893.351650000002</v>
      </c>
    </row>
    <row r="34" spans="1:5" ht="15">
      <c r="A34" s="30">
        <v>3.1</v>
      </c>
      <c r="B34" s="36" t="s">
        <v>19</v>
      </c>
      <c r="C34" s="28">
        <v>2.5994</v>
      </c>
      <c r="D34" s="8">
        <v>4571.3</v>
      </c>
      <c r="E34" s="12">
        <f t="shared" si="0"/>
        <v>11882.63722</v>
      </c>
    </row>
    <row r="35" spans="1:5" ht="15">
      <c r="A35" s="30">
        <v>3.2</v>
      </c>
      <c r="B35" s="36" t="s">
        <v>20</v>
      </c>
      <c r="C35" s="28">
        <v>0.1839</v>
      </c>
      <c r="D35" s="8">
        <v>4571.3</v>
      </c>
      <c r="E35" s="12">
        <f t="shared" si="0"/>
        <v>840.6620700000001</v>
      </c>
    </row>
    <row r="36" spans="1:5" ht="15">
      <c r="A36" s="30">
        <v>3.3</v>
      </c>
      <c r="B36" s="36" t="s">
        <v>148</v>
      </c>
      <c r="C36" s="28">
        <v>0.0365</v>
      </c>
      <c r="D36" s="8">
        <v>4571.3</v>
      </c>
      <c r="E36" s="12">
        <f>C36*D36</f>
        <v>166.85245</v>
      </c>
    </row>
    <row r="37" spans="1:5" ht="15">
      <c r="A37" s="30">
        <v>3.4</v>
      </c>
      <c r="B37" s="36" t="s">
        <v>21</v>
      </c>
      <c r="C37" s="28">
        <v>0.0007</v>
      </c>
      <c r="D37" s="8">
        <v>4571.3</v>
      </c>
      <c r="E37" s="12">
        <f t="shared" si="0"/>
        <v>3.19991</v>
      </c>
    </row>
    <row r="38" spans="1:5" ht="23.25">
      <c r="A38" s="31">
        <v>4</v>
      </c>
      <c r="B38" s="34" t="s">
        <v>22</v>
      </c>
      <c r="C38" s="27">
        <f>SUM(C39:C45)</f>
        <v>2.9745296</v>
      </c>
      <c r="D38" s="8">
        <v>4571.3</v>
      </c>
      <c r="E38" s="40">
        <f t="shared" si="0"/>
        <v>13597.46716048</v>
      </c>
    </row>
    <row r="39" spans="1:5" ht="23.25">
      <c r="A39" s="30">
        <v>4.1</v>
      </c>
      <c r="B39" s="36" t="s">
        <v>39</v>
      </c>
      <c r="C39" s="28">
        <v>1.9848</v>
      </c>
      <c r="D39" s="8">
        <v>4571.3</v>
      </c>
      <c r="E39" s="12">
        <f t="shared" si="0"/>
        <v>9073.11624</v>
      </c>
    </row>
    <row r="40" spans="1:5" ht="15">
      <c r="A40" s="30">
        <v>4.2</v>
      </c>
      <c r="B40" s="36" t="s">
        <v>113</v>
      </c>
      <c r="C40" s="28">
        <f>C39*0.202</f>
        <v>0.4009296</v>
      </c>
      <c r="D40" s="8">
        <v>4571.3</v>
      </c>
      <c r="E40" s="12">
        <f t="shared" si="0"/>
        <v>1832.76948048</v>
      </c>
    </row>
    <row r="41" spans="1:5" ht="15">
      <c r="A41" s="30">
        <v>4.3</v>
      </c>
      <c r="B41" s="36" t="s">
        <v>23</v>
      </c>
      <c r="C41" s="28">
        <v>0.2753</v>
      </c>
      <c r="D41" s="8">
        <v>4571.3</v>
      </c>
      <c r="E41" s="12">
        <f t="shared" si="0"/>
        <v>1258.47889</v>
      </c>
    </row>
    <row r="42" spans="1:5" ht="15">
      <c r="A42" s="30">
        <v>4.4</v>
      </c>
      <c r="B42" s="36" t="s">
        <v>137</v>
      </c>
      <c r="C42" s="28">
        <v>0.0383</v>
      </c>
      <c r="D42" s="8">
        <v>4571.3</v>
      </c>
      <c r="E42" s="12">
        <f t="shared" si="0"/>
        <v>175.08079</v>
      </c>
    </row>
    <row r="43" spans="1:5" ht="15">
      <c r="A43" s="30">
        <v>4.5</v>
      </c>
      <c r="B43" s="36" t="s">
        <v>24</v>
      </c>
      <c r="C43" s="28">
        <v>0.0012</v>
      </c>
      <c r="D43" s="8">
        <v>4571.3</v>
      </c>
      <c r="E43" s="12">
        <f t="shared" si="0"/>
        <v>5.4855599999999995</v>
      </c>
    </row>
    <row r="44" spans="1:5" ht="15">
      <c r="A44" s="30">
        <v>4.6</v>
      </c>
      <c r="B44" s="36" t="s">
        <v>25</v>
      </c>
      <c r="C44" s="28">
        <v>0.0819</v>
      </c>
      <c r="D44" s="8">
        <v>4571.3</v>
      </c>
      <c r="E44" s="12">
        <f t="shared" si="0"/>
        <v>374.38947</v>
      </c>
    </row>
    <row r="45" spans="1:5" ht="15">
      <c r="A45" s="30">
        <v>4.7</v>
      </c>
      <c r="B45" s="36" t="s">
        <v>40</v>
      </c>
      <c r="C45" s="28">
        <v>0.1921</v>
      </c>
      <c r="D45" s="8">
        <v>4571.3</v>
      </c>
      <c r="E45" s="12">
        <f t="shared" si="0"/>
        <v>878.14673</v>
      </c>
    </row>
    <row r="46" spans="1:5" ht="15">
      <c r="A46" s="31">
        <v>5</v>
      </c>
      <c r="B46" s="34" t="s">
        <v>26</v>
      </c>
      <c r="C46" s="27">
        <v>1.1439</v>
      </c>
      <c r="D46" s="8">
        <v>4571.3</v>
      </c>
      <c r="E46" s="40">
        <f t="shared" si="0"/>
        <v>5229.11007</v>
      </c>
    </row>
    <row r="47" spans="1:5" ht="23.25">
      <c r="A47" s="30">
        <v>5.1</v>
      </c>
      <c r="B47" s="36" t="s">
        <v>41</v>
      </c>
      <c r="C47" s="28">
        <v>0.5794</v>
      </c>
      <c r="D47" s="8">
        <v>4571.3</v>
      </c>
      <c r="E47" s="12">
        <f t="shared" si="0"/>
        <v>2648.6112200000002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4571.3</v>
      </c>
      <c r="E48" s="12">
        <f t="shared" si="0"/>
        <v>535.0194664400001</v>
      </c>
    </row>
    <row r="49" spans="1:5" ht="15">
      <c r="A49" s="30">
        <v>5.3</v>
      </c>
      <c r="B49" s="36" t="s">
        <v>27</v>
      </c>
      <c r="C49" s="28">
        <v>0.1618</v>
      </c>
      <c r="D49" s="8">
        <v>4571.3</v>
      </c>
      <c r="E49" s="12">
        <f t="shared" si="0"/>
        <v>739.63634</v>
      </c>
    </row>
    <row r="50" spans="1:5" ht="15">
      <c r="A50" s="30">
        <v>5.4</v>
      </c>
      <c r="B50" s="36" t="s">
        <v>28</v>
      </c>
      <c r="C50" s="28">
        <v>0.2857</v>
      </c>
      <c r="D50" s="8">
        <v>4571.3</v>
      </c>
      <c r="E50" s="12">
        <f t="shared" si="0"/>
        <v>1306.02041</v>
      </c>
    </row>
    <row r="51" spans="1:5" ht="15">
      <c r="A51" s="31">
        <v>6</v>
      </c>
      <c r="B51" s="34" t="s">
        <v>42</v>
      </c>
      <c r="C51" s="27">
        <v>2.682</v>
      </c>
      <c r="D51" s="8">
        <v>4571.3</v>
      </c>
      <c r="E51" s="40">
        <f t="shared" si="0"/>
        <v>12260.2266</v>
      </c>
    </row>
    <row r="52" spans="1:5" ht="15">
      <c r="A52" s="35">
        <v>6.1</v>
      </c>
      <c r="B52" s="34" t="s">
        <v>115</v>
      </c>
      <c r="C52" s="27">
        <f>C59*9.85%</f>
        <v>1.4154449999999998</v>
      </c>
      <c r="D52" s="8">
        <v>4571.3</v>
      </c>
      <c r="E52" s="40">
        <f t="shared" si="0"/>
        <v>6470.4237285</v>
      </c>
    </row>
    <row r="53" spans="1:5" ht="15">
      <c r="A53" s="31">
        <v>7</v>
      </c>
      <c r="B53" s="34" t="s">
        <v>29</v>
      </c>
      <c r="C53" s="27">
        <v>0.009</v>
      </c>
      <c r="D53" s="8">
        <v>4571.3</v>
      </c>
      <c r="E53" s="40">
        <v>41.2</v>
      </c>
    </row>
    <row r="54" spans="1:5" ht="15">
      <c r="A54" s="31">
        <v>8</v>
      </c>
      <c r="B54" s="34" t="s">
        <v>30</v>
      </c>
      <c r="C54" s="29">
        <v>13.8313</v>
      </c>
      <c r="D54" s="8">
        <v>4571.3</v>
      </c>
      <c r="E54" s="40">
        <f>E10+E21+E33+E38+E46+E51+E53</f>
        <v>63226.75359918</v>
      </c>
    </row>
    <row r="55" spans="1:5" ht="15">
      <c r="A55" s="38">
        <v>9</v>
      </c>
      <c r="B55" s="36" t="s">
        <v>150</v>
      </c>
      <c r="C55" s="28">
        <v>0.4133</v>
      </c>
      <c r="D55" s="8">
        <v>4571.3</v>
      </c>
      <c r="E55" s="12">
        <f>C55*D55</f>
        <v>1889.3182900000002</v>
      </c>
    </row>
    <row r="56" spans="1:5" ht="15">
      <c r="A56" s="38">
        <v>10</v>
      </c>
      <c r="B56" s="36" t="s">
        <v>149</v>
      </c>
      <c r="C56" s="28">
        <v>0.1254</v>
      </c>
      <c r="D56" s="8">
        <v>4571.3</v>
      </c>
      <c r="E56" s="12">
        <f>C56*D56+0.27</f>
        <v>573.51102</v>
      </c>
    </row>
    <row r="57" spans="1:5" ht="15">
      <c r="A57" s="31">
        <v>11</v>
      </c>
      <c r="B57" s="54" t="s">
        <v>32</v>
      </c>
      <c r="C57" s="27">
        <f>C54+C55+C56</f>
        <v>14.370000000000001</v>
      </c>
      <c r="D57" s="8">
        <v>4571.3</v>
      </c>
      <c r="E57" s="40">
        <f>E54+E55+E56</f>
        <v>65689.58290918001</v>
      </c>
    </row>
    <row r="58" spans="3:6" ht="15">
      <c r="C58" s="63"/>
      <c r="F58" s="80"/>
    </row>
    <row r="59" ht="15">
      <c r="C59" s="64">
        <v>14.37</v>
      </c>
    </row>
    <row r="60" ht="15">
      <c r="C60" s="64"/>
    </row>
    <row r="61" spans="2:5" ht="31.5" customHeight="1">
      <c r="B61" t="s">
        <v>151</v>
      </c>
      <c r="E61" s="87" t="s">
        <v>152</v>
      </c>
    </row>
    <row r="66" ht="41.25" customHeight="1"/>
    <row r="114" ht="15">
      <c r="F114" s="80"/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57421875" style="0" customWidth="1"/>
    <col min="3" max="3" width="16.8515625" style="0" hidden="1" customWidth="1"/>
    <col min="4" max="4" width="26.8515625" style="0" hidden="1" customWidth="1"/>
    <col min="5" max="5" width="25.140625" style="0" customWidth="1"/>
  </cols>
  <sheetData>
    <row r="1" spans="1:5" ht="48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95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7469.4</v>
      </c>
    </row>
    <row r="8" spans="1:5" ht="15">
      <c r="A8" s="96" t="s">
        <v>2</v>
      </c>
      <c r="B8" s="96"/>
      <c r="C8" s="7"/>
      <c r="D8" s="7"/>
      <c r="E8" s="8">
        <v>14.37</v>
      </c>
    </row>
    <row r="9" spans="1:5" ht="15">
      <c r="A9" s="102"/>
      <c r="B9" s="103"/>
      <c r="C9" s="7"/>
      <c r="D9" s="7"/>
      <c r="E9" s="13">
        <f>E7*E8</f>
        <v>107335.27799999999</v>
      </c>
    </row>
    <row r="10" spans="1:5" ht="40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2.427799</v>
      </c>
      <c r="D11" s="8">
        <v>7469.4</v>
      </c>
      <c r="E11" s="40">
        <f>C11*D11</f>
        <v>18134.2018506</v>
      </c>
    </row>
    <row r="12" spans="1:5" ht="15">
      <c r="A12" s="45"/>
      <c r="B12" s="46" t="s">
        <v>4</v>
      </c>
      <c r="C12" s="60"/>
      <c r="D12" s="8">
        <v>7469.4</v>
      </c>
      <c r="E12" s="12"/>
    </row>
    <row r="13" spans="1:5" ht="15">
      <c r="A13" s="3">
        <v>1.1</v>
      </c>
      <c r="B13" s="4" t="s">
        <v>36</v>
      </c>
      <c r="C13" s="5">
        <f>C14+C15</f>
        <v>1.7495</v>
      </c>
      <c r="D13" s="8">
        <v>7469.4</v>
      </c>
      <c r="E13" s="12">
        <f aca="true" t="shared" si="0" ref="E13:E28">C13*D13</f>
        <v>13067.7153</v>
      </c>
    </row>
    <row r="14" spans="1:5" ht="15">
      <c r="A14" s="2"/>
      <c r="B14" s="4" t="s">
        <v>5</v>
      </c>
      <c r="C14" s="6">
        <v>1.2416</v>
      </c>
      <c r="D14" s="8">
        <v>7469.4</v>
      </c>
      <c r="E14" s="12">
        <f t="shared" si="0"/>
        <v>9274.00704</v>
      </c>
    </row>
    <row r="15" spans="1:5" ht="15">
      <c r="A15" s="2"/>
      <c r="B15" s="4" t="s">
        <v>6</v>
      </c>
      <c r="C15" s="6">
        <v>0.5079</v>
      </c>
      <c r="D15" s="8">
        <v>7469.4</v>
      </c>
      <c r="E15" s="12">
        <f t="shared" si="0"/>
        <v>3793.70826</v>
      </c>
    </row>
    <row r="16" spans="1:5" ht="15">
      <c r="A16" s="2">
        <v>1.2</v>
      </c>
      <c r="B16" s="4" t="s">
        <v>113</v>
      </c>
      <c r="C16" s="6">
        <f>C13*20.2%</f>
        <v>0.35339899999999996</v>
      </c>
      <c r="D16" s="8">
        <v>7469.4</v>
      </c>
      <c r="E16" s="12">
        <f t="shared" si="0"/>
        <v>2639.6784906</v>
      </c>
    </row>
    <row r="17" spans="1:5" ht="23.25">
      <c r="A17" s="2">
        <v>1.3</v>
      </c>
      <c r="B17" s="4" t="s">
        <v>132</v>
      </c>
      <c r="C17" s="6">
        <v>0.0302</v>
      </c>
      <c r="D17" s="8">
        <v>7469.4</v>
      </c>
      <c r="E17" s="12">
        <f t="shared" si="0"/>
        <v>225.57587999999998</v>
      </c>
    </row>
    <row r="18" spans="1:5" ht="15">
      <c r="A18" s="2">
        <v>1.4</v>
      </c>
      <c r="B18" s="36" t="s">
        <v>7</v>
      </c>
      <c r="C18" s="28">
        <v>0.001</v>
      </c>
      <c r="D18" s="8">
        <v>7469.4</v>
      </c>
      <c r="E18" s="12">
        <f t="shared" si="0"/>
        <v>7.469399999999999</v>
      </c>
    </row>
    <row r="19" spans="1:5" ht="15">
      <c r="A19" s="2">
        <v>1.5</v>
      </c>
      <c r="B19" s="36" t="s">
        <v>8</v>
      </c>
      <c r="C19" s="28">
        <v>0.0821</v>
      </c>
      <c r="D19" s="8">
        <v>7469.4</v>
      </c>
      <c r="E19" s="12">
        <f t="shared" si="0"/>
        <v>613.23774</v>
      </c>
    </row>
    <row r="20" spans="1:5" ht="15">
      <c r="A20" s="2">
        <v>1.6</v>
      </c>
      <c r="B20" s="36" t="s">
        <v>133</v>
      </c>
      <c r="C20" s="28">
        <v>0.1846</v>
      </c>
      <c r="D20" s="8">
        <v>7469.4</v>
      </c>
      <c r="E20" s="12">
        <f t="shared" si="0"/>
        <v>1378.8512399999997</v>
      </c>
    </row>
    <row r="21" spans="1:5" ht="15">
      <c r="A21" s="2">
        <v>1.7</v>
      </c>
      <c r="B21" s="36" t="s">
        <v>134</v>
      </c>
      <c r="C21" s="48">
        <v>0.027</v>
      </c>
      <c r="D21" s="8">
        <v>7469.4</v>
      </c>
      <c r="E21" s="12">
        <f t="shared" si="0"/>
        <v>201.6738</v>
      </c>
    </row>
    <row r="22" spans="1:5" ht="15">
      <c r="A22" s="31">
        <v>2</v>
      </c>
      <c r="B22" s="34" t="s">
        <v>9</v>
      </c>
      <c r="C22" s="27">
        <f>SUM(C23:C33)</f>
        <v>1.7735</v>
      </c>
      <c r="D22" s="8">
        <v>7469.4</v>
      </c>
      <c r="E22" s="40">
        <f t="shared" si="0"/>
        <v>13246.9809</v>
      </c>
    </row>
    <row r="23" spans="1:5" ht="15">
      <c r="A23" s="30">
        <v>2.1</v>
      </c>
      <c r="B23" s="36" t="s">
        <v>10</v>
      </c>
      <c r="C23" s="28">
        <v>0.7985</v>
      </c>
      <c r="D23" s="8">
        <v>7469.4</v>
      </c>
      <c r="E23" s="12">
        <f t="shared" si="0"/>
        <v>5964.3159</v>
      </c>
    </row>
    <row r="24" spans="1:5" ht="15">
      <c r="A24" s="30">
        <v>2.2</v>
      </c>
      <c r="B24" s="36" t="s">
        <v>11</v>
      </c>
      <c r="C24" s="28">
        <v>0.3804</v>
      </c>
      <c r="D24" s="8">
        <v>7469.4</v>
      </c>
      <c r="E24" s="12">
        <f t="shared" si="0"/>
        <v>2841.35976</v>
      </c>
    </row>
    <row r="25" spans="1:5" ht="15">
      <c r="A25" s="30">
        <v>2.3</v>
      </c>
      <c r="B25" s="36" t="s">
        <v>37</v>
      </c>
      <c r="C25" s="28">
        <v>0.0203</v>
      </c>
      <c r="D25" s="8">
        <v>7469.4</v>
      </c>
      <c r="E25" s="12">
        <f t="shared" si="0"/>
        <v>151.62882</v>
      </c>
    </row>
    <row r="26" spans="1:5" ht="15">
      <c r="A26" s="30">
        <v>2.4</v>
      </c>
      <c r="B26" s="36" t="s">
        <v>12</v>
      </c>
      <c r="C26" s="28">
        <v>0.28</v>
      </c>
      <c r="D26" s="8">
        <v>7469.4</v>
      </c>
      <c r="E26" s="12">
        <f t="shared" si="0"/>
        <v>2091.4320000000002</v>
      </c>
    </row>
    <row r="27" spans="1:5" ht="15">
      <c r="A27" s="30">
        <v>2.5</v>
      </c>
      <c r="B27" s="36" t="s">
        <v>38</v>
      </c>
      <c r="C27" s="28">
        <v>0.1099</v>
      </c>
      <c r="D27" s="8">
        <v>7469.4</v>
      </c>
      <c r="E27" s="12">
        <f t="shared" si="0"/>
        <v>820.8870599999999</v>
      </c>
    </row>
    <row r="28" spans="1:5" ht="23.25">
      <c r="A28" s="30">
        <v>2.6</v>
      </c>
      <c r="B28" s="36" t="s">
        <v>13</v>
      </c>
      <c r="C28" s="28">
        <v>0.009</v>
      </c>
      <c r="D28" s="8">
        <v>7469.4</v>
      </c>
      <c r="E28" s="12">
        <f t="shared" si="0"/>
        <v>67.2246</v>
      </c>
    </row>
    <row r="29" spans="1:5" ht="15">
      <c r="A29" s="30">
        <v>2.7</v>
      </c>
      <c r="B29" s="36" t="s">
        <v>14</v>
      </c>
      <c r="C29" s="28">
        <v>0.038</v>
      </c>
      <c r="D29" s="8">
        <v>7469.4</v>
      </c>
      <c r="E29" s="12">
        <f aca="true" t="shared" si="1" ref="E29:E53">C29*D29</f>
        <v>283.8372</v>
      </c>
    </row>
    <row r="30" spans="1:5" ht="15">
      <c r="A30" s="37" t="s">
        <v>146</v>
      </c>
      <c r="B30" s="36" t="s">
        <v>15</v>
      </c>
      <c r="C30" s="28">
        <v>0.0144</v>
      </c>
      <c r="D30" s="8">
        <v>7469.4</v>
      </c>
      <c r="E30" s="12">
        <f t="shared" si="1"/>
        <v>107.55936</v>
      </c>
    </row>
    <row r="31" spans="1:5" ht="15">
      <c r="A31" s="30">
        <v>2.9</v>
      </c>
      <c r="B31" s="36" t="s">
        <v>16</v>
      </c>
      <c r="C31" s="28">
        <v>0.0542</v>
      </c>
      <c r="D31" s="8">
        <v>7469.4</v>
      </c>
      <c r="E31" s="12">
        <f t="shared" si="1"/>
        <v>404.84148</v>
      </c>
    </row>
    <row r="32" spans="1:5" ht="15">
      <c r="A32" s="73">
        <v>2.1</v>
      </c>
      <c r="B32" s="36" t="s">
        <v>17</v>
      </c>
      <c r="C32" s="28">
        <v>0.049</v>
      </c>
      <c r="D32" s="8">
        <v>7469.4</v>
      </c>
      <c r="E32" s="12">
        <f t="shared" si="1"/>
        <v>366.0006</v>
      </c>
    </row>
    <row r="33" spans="1:5" ht="23.25">
      <c r="A33" s="30">
        <v>2.11</v>
      </c>
      <c r="B33" s="36" t="s">
        <v>136</v>
      </c>
      <c r="C33" s="28">
        <v>0.0198</v>
      </c>
      <c r="D33" s="8">
        <v>7469.4</v>
      </c>
      <c r="E33" s="12">
        <f t="shared" si="1"/>
        <v>147.89412000000002</v>
      </c>
    </row>
    <row r="34" spans="1:5" ht="23.25">
      <c r="A34" s="31">
        <v>3</v>
      </c>
      <c r="B34" s="34" t="s">
        <v>18</v>
      </c>
      <c r="C34" s="27">
        <f>C35+C36+C37+C38</f>
        <v>2.8205000000000005</v>
      </c>
      <c r="D34" s="8">
        <v>7469.4</v>
      </c>
      <c r="E34" s="40">
        <f t="shared" si="1"/>
        <v>21067.442700000003</v>
      </c>
    </row>
    <row r="35" spans="1:5" ht="15">
      <c r="A35" s="30">
        <v>3.1</v>
      </c>
      <c r="B35" s="36" t="s">
        <v>19</v>
      </c>
      <c r="C35" s="28">
        <v>2.5994</v>
      </c>
      <c r="D35" s="8">
        <v>7469.4</v>
      </c>
      <c r="E35" s="12">
        <f t="shared" si="1"/>
        <v>19415.95836</v>
      </c>
    </row>
    <row r="36" spans="1:5" ht="15">
      <c r="A36" s="30">
        <v>3.2</v>
      </c>
      <c r="B36" s="36" t="s">
        <v>20</v>
      </c>
      <c r="C36" s="28">
        <v>0.1839</v>
      </c>
      <c r="D36" s="8">
        <v>7469.4</v>
      </c>
      <c r="E36" s="12">
        <f t="shared" si="1"/>
        <v>1373.62266</v>
      </c>
    </row>
    <row r="37" spans="1:5" ht="15">
      <c r="A37" s="30">
        <v>3.3</v>
      </c>
      <c r="B37" s="36" t="s">
        <v>148</v>
      </c>
      <c r="C37" s="28">
        <v>0.0365</v>
      </c>
      <c r="D37" s="8">
        <v>7469.4</v>
      </c>
      <c r="E37" s="12">
        <f>C37*D37</f>
        <v>272.63309999999996</v>
      </c>
    </row>
    <row r="38" spans="1:5" ht="15">
      <c r="A38" s="30">
        <v>3.4</v>
      </c>
      <c r="B38" s="36" t="s">
        <v>21</v>
      </c>
      <c r="C38" s="28">
        <v>0.0007</v>
      </c>
      <c r="D38" s="8">
        <v>7469.4</v>
      </c>
      <c r="E38" s="12">
        <f t="shared" si="1"/>
        <v>5.22858</v>
      </c>
    </row>
    <row r="39" spans="1:5" ht="15">
      <c r="A39" s="31">
        <v>4</v>
      </c>
      <c r="B39" s="34" t="s">
        <v>22</v>
      </c>
      <c r="C39" s="27">
        <f>SUM(C40:C46)</f>
        <v>2.9745296</v>
      </c>
      <c r="D39" s="8">
        <v>7469.4</v>
      </c>
      <c r="E39" s="40">
        <f t="shared" si="1"/>
        <v>22217.951394239997</v>
      </c>
    </row>
    <row r="40" spans="1:5" ht="23.25">
      <c r="A40" s="30">
        <v>4.1</v>
      </c>
      <c r="B40" s="36" t="s">
        <v>39</v>
      </c>
      <c r="C40" s="28">
        <v>1.9848</v>
      </c>
      <c r="D40" s="8">
        <v>7469.4</v>
      </c>
      <c r="E40" s="12">
        <f t="shared" si="1"/>
        <v>14825.265119999998</v>
      </c>
    </row>
    <row r="41" spans="1:5" ht="15">
      <c r="A41" s="30">
        <v>4.2</v>
      </c>
      <c r="B41" s="36" t="s">
        <v>113</v>
      </c>
      <c r="C41" s="28">
        <f>C40*0.202</f>
        <v>0.4009296</v>
      </c>
      <c r="D41" s="8">
        <v>7469.4</v>
      </c>
      <c r="E41" s="12">
        <f t="shared" si="1"/>
        <v>2994.70355424</v>
      </c>
    </row>
    <row r="42" spans="1:5" ht="15">
      <c r="A42" s="30">
        <v>4.3</v>
      </c>
      <c r="B42" s="36" t="s">
        <v>23</v>
      </c>
      <c r="C42" s="28">
        <v>0.2753</v>
      </c>
      <c r="D42" s="8">
        <v>7469.4</v>
      </c>
      <c r="E42" s="12">
        <f t="shared" si="1"/>
        <v>2056.32582</v>
      </c>
    </row>
    <row r="43" spans="1:5" ht="15">
      <c r="A43" s="30">
        <v>4.4</v>
      </c>
      <c r="B43" s="36" t="s">
        <v>137</v>
      </c>
      <c r="C43" s="28">
        <v>0.0383</v>
      </c>
      <c r="D43" s="8">
        <v>7469.4</v>
      </c>
      <c r="E43" s="12">
        <f t="shared" si="1"/>
        <v>286.07802</v>
      </c>
    </row>
    <row r="44" spans="1:5" ht="15">
      <c r="A44" s="30">
        <v>4.5</v>
      </c>
      <c r="B44" s="36" t="s">
        <v>24</v>
      </c>
      <c r="C44" s="28">
        <v>0.0012</v>
      </c>
      <c r="D44" s="8">
        <v>7469.4</v>
      </c>
      <c r="E44" s="12">
        <f t="shared" si="1"/>
        <v>8.96328</v>
      </c>
    </row>
    <row r="45" spans="1:5" ht="15">
      <c r="A45" s="30">
        <v>4.6</v>
      </c>
      <c r="B45" s="36" t="s">
        <v>25</v>
      </c>
      <c r="C45" s="28">
        <v>0.0819</v>
      </c>
      <c r="D45" s="8">
        <v>7469.4</v>
      </c>
      <c r="E45" s="12">
        <f t="shared" si="1"/>
        <v>611.7438599999999</v>
      </c>
    </row>
    <row r="46" spans="1:5" ht="15">
      <c r="A46" s="30">
        <v>4.7</v>
      </c>
      <c r="B46" s="36" t="s">
        <v>40</v>
      </c>
      <c r="C46" s="28">
        <v>0.1921</v>
      </c>
      <c r="D46" s="8">
        <v>7469.4</v>
      </c>
      <c r="E46" s="12">
        <f t="shared" si="1"/>
        <v>1434.8717399999998</v>
      </c>
    </row>
    <row r="47" spans="1:5" ht="15">
      <c r="A47" s="31">
        <v>5</v>
      </c>
      <c r="B47" s="34" t="s">
        <v>26</v>
      </c>
      <c r="C47" s="27">
        <v>1.1439</v>
      </c>
      <c r="D47" s="8">
        <v>7469.4</v>
      </c>
      <c r="E47" s="40">
        <f t="shared" si="1"/>
        <v>8544.246659999999</v>
      </c>
    </row>
    <row r="48" spans="1:5" ht="23.25">
      <c r="A48" s="30">
        <v>5.1</v>
      </c>
      <c r="B48" s="36" t="s">
        <v>41</v>
      </c>
      <c r="C48" s="28">
        <v>0.5794</v>
      </c>
      <c r="D48" s="8">
        <v>7469.4</v>
      </c>
      <c r="E48" s="12">
        <f t="shared" si="1"/>
        <v>4327.77036</v>
      </c>
    </row>
    <row r="49" spans="1:5" ht="15">
      <c r="A49" s="30">
        <v>5.2</v>
      </c>
      <c r="B49" s="36" t="s">
        <v>113</v>
      </c>
      <c r="C49" s="28">
        <f>C48*0.202</f>
        <v>0.11703880000000001</v>
      </c>
      <c r="D49" s="8">
        <v>7469.4</v>
      </c>
      <c r="E49" s="12">
        <f t="shared" si="1"/>
        <v>874.20961272</v>
      </c>
    </row>
    <row r="50" spans="1:5" ht="15">
      <c r="A50" s="30">
        <v>5.3</v>
      </c>
      <c r="B50" s="36" t="s">
        <v>27</v>
      </c>
      <c r="C50" s="28">
        <v>0.1618</v>
      </c>
      <c r="D50" s="8">
        <v>7469.4</v>
      </c>
      <c r="E50" s="12">
        <f t="shared" si="1"/>
        <v>1208.54892</v>
      </c>
    </row>
    <row r="51" spans="1:5" ht="15">
      <c r="A51" s="30">
        <v>5.4</v>
      </c>
      <c r="B51" s="36" t="s">
        <v>28</v>
      </c>
      <c r="C51" s="28">
        <v>0.2857</v>
      </c>
      <c r="D51" s="8">
        <v>7469.4</v>
      </c>
      <c r="E51" s="12">
        <f t="shared" si="1"/>
        <v>2134.00758</v>
      </c>
    </row>
    <row r="52" spans="1:5" ht="15">
      <c r="A52" s="31">
        <v>6</v>
      </c>
      <c r="B52" s="34" t="s">
        <v>42</v>
      </c>
      <c r="C52" s="27">
        <v>2.682</v>
      </c>
      <c r="D52" s="8">
        <v>7469.4</v>
      </c>
      <c r="E52" s="40">
        <f t="shared" si="1"/>
        <v>20032.9308</v>
      </c>
    </row>
    <row r="53" spans="1:5" ht="15">
      <c r="A53" s="35">
        <v>6.1</v>
      </c>
      <c r="B53" s="34" t="s">
        <v>115</v>
      </c>
      <c r="C53" s="27">
        <f>C60*9.85%</f>
        <v>1.4154449999999998</v>
      </c>
      <c r="D53" s="8">
        <v>7469.4</v>
      </c>
      <c r="E53" s="40">
        <f t="shared" si="1"/>
        <v>10572.524882999998</v>
      </c>
    </row>
    <row r="54" spans="1:5" ht="15">
      <c r="A54" s="31">
        <v>7</v>
      </c>
      <c r="B54" s="34" t="s">
        <v>29</v>
      </c>
      <c r="C54" s="27">
        <v>0.009</v>
      </c>
      <c r="D54" s="8">
        <v>7469.4</v>
      </c>
      <c r="E54" s="40">
        <f>C54*D54+0.41</f>
        <v>67.63459999999999</v>
      </c>
    </row>
    <row r="55" spans="1:5" ht="15">
      <c r="A55" s="31">
        <v>8</v>
      </c>
      <c r="B55" s="34" t="s">
        <v>30</v>
      </c>
      <c r="C55" s="29">
        <v>13.8313</v>
      </c>
      <c r="D55" s="8">
        <v>7469.4</v>
      </c>
      <c r="E55" s="40">
        <f>E11+E22+E34+E39+E47+E52+E54</f>
        <v>103311.38890484</v>
      </c>
    </row>
    <row r="56" spans="1:5" ht="15">
      <c r="A56" s="38">
        <v>9</v>
      </c>
      <c r="B56" s="36" t="s">
        <v>31</v>
      </c>
      <c r="C56" s="28">
        <v>0.4133</v>
      </c>
      <c r="D56" s="8">
        <v>7469.4</v>
      </c>
      <c r="E56" s="12">
        <f>C56*D56</f>
        <v>3087.10302</v>
      </c>
    </row>
    <row r="57" spans="1:5" ht="15">
      <c r="A57" s="38">
        <v>10</v>
      </c>
      <c r="B57" s="36" t="s">
        <v>43</v>
      </c>
      <c r="C57" s="28">
        <v>0.1254</v>
      </c>
      <c r="D57" s="8">
        <v>7469.4</v>
      </c>
      <c r="E57" s="12">
        <f>C57*D57+0.13</f>
        <v>936.79276</v>
      </c>
    </row>
    <row r="58" spans="1:5" ht="15">
      <c r="A58" s="31">
        <v>11</v>
      </c>
      <c r="B58" s="54" t="s">
        <v>32</v>
      </c>
      <c r="C58" s="27">
        <f>C55+C56+C57</f>
        <v>14.370000000000001</v>
      </c>
      <c r="D58" s="8">
        <v>7469.4</v>
      </c>
      <c r="E58" s="40">
        <f>E55+E56+E57</f>
        <v>107335.28468484</v>
      </c>
    </row>
    <row r="59" spans="3:6" ht="15">
      <c r="C59" s="63"/>
      <c r="F59" s="80"/>
    </row>
    <row r="60" ht="15">
      <c r="C60" s="64">
        <v>14.37</v>
      </c>
    </row>
    <row r="61" ht="15">
      <c r="C61" s="64"/>
    </row>
    <row r="62" spans="2:5" ht="15">
      <c r="B62" t="s">
        <v>151</v>
      </c>
      <c r="E62" s="87" t="s">
        <v>152</v>
      </c>
    </row>
    <row r="63" ht="31.5" customHeight="1"/>
    <row r="70" ht="37.5" customHeight="1"/>
    <row r="101" ht="15">
      <c r="H101" s="28"/>
    </row>
    <row r="102" ht="15">
      <c r="H102" s="28"/>
    </row>
    <row r="103" ht="15">
      <c r="H103" s="28"/>
    </row>
    <row r="104" ht="15">
      <c r="H104" s="28"/>
    </row>
    <row r="105" ht="15">
      <c r="H105" s="28"/>
    </row>
    <row r="106" ht="15">
      <c r="H106" s="27"/>
    </row>
    <row r="107" ht="15">
      <c r="H107" s="28"/>
    </row>
    <row r="108" ht="15">
      <c r="H108" s="28"/>
    </row>
    <row r="109" ht="15">
      <c r="H109" s="28"/>
    </row>
    <row r="110" ht="15">
      <c r="H110" s="28"/>
    </row>
    <row r="111" ht="15">
      <c r="H111" s="27"/>
    </row>
    <row r="112" ht="15">
      <c r="H112" s="28"/>
    </row>
    <row r="113" ht="15">
      <c r="H113" s="28"/>
    </row>
    <row r="114" ht="15">
      <c r="H114" s="28"/>
    </row>
    <row r="115" ht="15">
      <c r="H115" s="28"/>
    </row>
    <row r="116" ht="15">
      <c r="H116" s="28"/>
    </row>
    <row r="117" ht="15">
      <c r="H117" s="28"/>
    </row>
    <row r="118" ht="15">
      <c r="H118" s="28"/>
    </row>
    <row r="119" ht="15">
      <c r="H119" s="27"/>
    </row>
    <row r="120" ht="15">
      <c r="H120" s="28"/>
    </row>
    <row r="121" ht="15">
      <c r="H121" s="28"/>
    </row>
    <row r="122" ht="15">
      <c r="H122" s="28"/>
    </row>
    <row r="123" ht="15">
      <c r="H123" s="28"/>
    </row>
    <row r="124" ht="15">
      <c r="H124" s="27"/>
    </row>
    <row r="125" ht="15">
      <c r="H125" s="27"/>
    </row>
    <row r="126" ht="15">
      <c r="H126" s="27"/>
    </row>
    <row r="127" ht="15">
      <c r="H127" s="29"/>
    </row>
    <row r="128" ht="15">
      <c r="H128" s="28"/>
    </row>
    <row r="129" ht="15">
      <c r="H129" s="28"/>
    </row>
    <row r="130" ht="15">
      <c r="H130" s="27"/>
    </row>
    <row r="131" ht="15">
      <c r="H131" s="63"/>
    </row>
    <row r="132" ht="15">
      <c r="H132" s="64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421875" style="0" customWidth="1"/>
    <col min="3" max="3" width="19.140625" style="0" hidden="1" customWidth="1"/>
    <col min="4" max="4" width="22.421875" style="0" hidden="1" customWidth="1"/>
    <col min="5" max="5" width="26.7109375" style="0" customWidth="1"/>
  </cols>
  <sheetData>
    <row r="1" spans="1:5" ht="49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96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434.2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4893.433999999999</v>
      </c>
    </row>
    <row r="10" spans="1:5" ht="39.7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434.2</v>
      </c>
      <c r="E11" s="40">
        <f>C11*D11</f>
        <v>1218.22165348</v>
      </c>
    </row>
    <row r="12" spans="1:5" ht="15">
      <c r="A12" s="45"/>
      <c r="B12" s="46" t="s">
        <v>4</v>
      </c>
      <c r="C12" s="47"/>
      <c r="D12" s="7">
        <f>E7</f>
        <v>434.2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434.2</v>
      </c>
      <c r="E13" s="12">
        <f>C13*D13</f>
        <v>896.49274</v>
      </c>
    </row>
    <row r="14" spans="1:5" ht="15">
      <c r="A14" s="2"/>
      <c r="B14" s="4" t="s">
        <v>5</v>
      </c>
      <c r="C14" s="6">
        <v>2.0647</v>
      </c>
      <c r="D14" s="7">
        <f>E7</f>
        <v>434.2</v>
      </c>
      <c r="E14" s="12">
        <f>C14*D14</f>
        <v>896.49274</v>
      </c>
    </row>
    <row r="15" spans="1:5" ht="15">
      <c r="A15" s="2"/>
      <c r="B15" s="4" t="s">
        <v>6</v>
      </c>
      <c r="C15" s="6"/>
      <c r="D15" s="7">
        <f>E7</f>
        <v>434.2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434.2</v>
      </c>
      <c r="E16" s="12">
        <f>C16*D16</f>
        <v>181.09153348000004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434.2</v>
      </c>
      <c r="E17" s="12">
        <f>C17*D17</f>
        <v>13.11284</v>
      </c>
    </row>
    <row r="18" spans="1:5" ht="15">
      <c r="A18" s="2">
        <v>1.4</v>
      </c>
      <c r="B18" s="36" t="s">
        <v>7</v>
      </c>
      <c r="C18" s="28"/>
      <c r="D18" s="7">
        <f>E7</f>
        <v>434.2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434.2</v>
      </c>
      <c r="E19" s="12">
        <f aca="true" t="shared" si="0" ref="E19:E35">C19*D19</f>
        <v>35.64782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434.2</v>
      </c>
      <c r="E20" s="12">
        <f t="shared" si="0"/>
        <v>80.15332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434.2</v>
      </c>
      <c r="E21" s="12">
        <f t="shared" si="0"/>
        <v>11.7234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434.2</v>
      </c>
      <c r="E22" s="40">
        <f t="shared" si="0"/>
        <v>851.72672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434.2</v>
      </c>
      <c r="E23" s="12">
        <f t="shared" si="0"/>
        <v>346.70869999999996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434.2</v>
      </c>
      <c r="E24" s="12">
        <f t="shared" si="0"/>
        <v>165.16968</v>
      </c>
    </row>
    <row r="25" spans="1:5" ht="15">
      <c r="A25" s="30">
        <v>2.3</v>
      </c>
      <c r="B25" s="36" t="s">
        <v>37</v>
      </c>
      <c r="C25" s="28">
        <v>0.0213</v>
      </c>
      <c r="D25" s="7">
        <f>E7</f>
        <v>434.2</v>
      </c>
      <c r="E25" s="12">
        <f t="shared" si="0"/>
        <v>9.24846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434.2</v>
      </c>
      <c r="E26" s="12">
        <f t="shared" si="0"/>
        <v>121.57600000000001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434.2</v>
      </c>
      <c r="E27" s="12">
        <f t="shared" si="0"/>
        <v>54.44868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434.2</v>
      </c>
      <c r="E28" s="12">
        <f t="shared" si="0"/>
        <v>3.9077999999999995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434.2</v>
      </c>
      <c r="E29" s="12">
        <f t="shared" si="0"/>
        <v>86.66632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434.2</v>
      </c>
      <c r="E30" s="12">
        <f t="shared" si="0"/>
        <v>16.4996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434.2</v>
      </c>
      <c r="E31" s="12">
        <f t="shared" si="0"/>
        <v>6.252479999999999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434.2</v>
      </c>
      <c r="E32" s="12">
        <f t="shared" si="0"/>
        <v>11.37604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434.2</v>
      </c>
      <c r="E33" s="12">
        <f t="shared" si="0"/>
        <v>21.2758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434.2</v>
      </c>
      <c r="E34" s="12">
        <f t="shared" si="0"/>
        <v>8.59716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434.2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434.2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434.2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434.2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f>D38</f>
        <v>434.2</v>
      </c>
      <c r="E39" s="40">
        <f aca="true" t="shared" si="1" ref="E39:E56">C39*D39</f>
        <v>1291.5279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434.2</v>
      </c>
      <c r="E40" s="12">
        <f t="shared" si="1"/>
        <v>861.8001599999999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434.2</v>
      </c>
      <c r="E41" s="12">
        <f t="shared" si="1"/>
        <v>174.07077999999998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434.2</v>
      </c>
      <c r="E42" s="12">
        <f t="shared" si="1"/>
        <v>119.53526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434.2</v>
      </c>
      <c r="E43" s="12">
        <f t="shared" si="1"/>
        <v>16.62986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434.2</v>
      </c>
      <c r="E44" s="12">
        <f t="shared" si="1"/>
        <v>0.52104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434.2</v>
      </c>
      <c r="E45" s="12">
        <f t="shared" si="1"/>
        <v>35.56098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434.2</v>
      </c>
      <c r="E46" s="12">
        <f t="shared" si="1"/>
        <v>83.40982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434.2</v>
      </c>
      <c r="E47" s="40">
        <f t="shared" si="1"/>
        <v>496.68138000000005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434.2</v>
      </c>
      <c r="E48" s="12">
        <f t="shared" si="1"/>
        <v>251.57548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434.2</v>
      </c>
      <c r="E49" s="12">
        <f t="shared" si="1"/>
        <v>50.8014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434.2</v>
      </c>
      <c r="E50" s="12">
        <f t="shared" si="1"/>
        <v>70.25356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434.2</v>
      </c>
      <c r="E51" s="12">
        <f t="shared" si="1"/>
        <v>124.05094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434.2</v>
      </c>
      <c r="E52" s="40">
        <f t="shared" si="1"/>
        <v>926.88674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434.2</v>
      </c>
      <c r="E53" s="40">
        <f t="shared" si="1"/>
        <v>482.0032489999999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434.2</v>
      </c>
      <c r="E54" s="40">
        <f t="shared" si="1"/>
        <v>3.9077999999999995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434.2</v>
      </c>
      <c r="E55" s="40">
        <f t="shared" si="1"/>
        <v>4788.95219348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434.2</v>
      </c>
      <c r="E56" s="12">
        <f t="shared" si="1"/>
        <v>50.019839999999995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434.2</v>
      </c>
      <c r="E57" s="12">
        <f>C57*D57+0.01</f>
        <v>54.45868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434.2</v>
      </c>
      <c r="E58" s="40">
        <f>E55+E56+E57</f>
        <v>4893.430713479999</v>
      </c>
    </row>
    <row r="59" ht="15">
      <c r="C59" s="78"/>
    </row>
    <row r="60" ht="15" hidden="1">
      <c r="C60" s="75">
        <v>11.27</v>
      </c>
    </row>
    <row r="62" spans="2:5" ht="15">
      <c r="B62" t="s">
        <v>151</v>
      </c>
      <c r="E62" s="87" t="s">
        <v>152</v>
      </c>
    </row>
    <row r="63" ht="30.75" customHeight="1"/>
    <row r="70" ht="35.2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3.28125" style="0" customWidth="1"/>
    <col min="3" max="3" width="12.140625" style="0" hidden="1" customWidth="1"/>
    <col min="4" max="4" width="11.57421875" style="0" hidden="1" customWidth="1"/>
    <col min="5" max="5" width="23.421875" style="0" customWidth="1"/>
  </cols>
  <sheetData>
    <row r="1" spans="1:5" ht="43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97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2604.2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29349.333999999995</v>
      </c>
    </row>
    <row r="10" spans="1:5" ht="41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2604.2</v>
      </c>
      <c r="E11" s="40">
        <f>C11*D11</f>
        <v>7306.52425148</v>
      </c>
    </row>
    <row r="12" spans="1:5" ht="15">
      <c r="A12" s="45"/>
      <c r="B12" s="46" t="s">
        <v>4</v>
      </c>
      <c r="C12" s="47"/>
      <c r="D12" s="7">
        <f>E7</f>
        <v>2604.2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2604.2</v>
      </c>
      <c r="E13" s="12">
        <f>C13*D13</f>
        <v>5376.89174</v>
      </c>
    </row>
    <row r="14" spans="1:5" ht="15">
      <c r="A14" s="2"/>
      <c r="B14" s="4" t="s">
        <v>5</v>
      </c>
      <c r="C14" s="6">
        <v>2.0647</v>
      </c>
      <c r="D14" s="7">
        <f>E7</f>
        <v>2604.2</v>
      </c>
      <c r="E14" s="12">
        <f>C14*D14</f>
        <v>5376.89174</v>
      </c>
    </row>
    <row r="15" spans="1:5" ht="15">
      <c r="A15" s="2"/>
      <c r="B15" s="4" t="s">
        <v>6</v>
      </c>
      <c r="C15" s="6"/>
      <c r="D15" s="7">
        <f>E7</f>
        <v>2604.2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2604.2</v>
      </c>
      <c r="E16" s="12">
        <f>C16*D16</f>
        <v>1086.1321314800002</v>
      </c>
    </row>
    <row r="17" spans="1:5" ht="15">
      <c r="A17" s="2">
        <v>1.3</v>
      </c>
      <c r="B17" s="4" t="s">
        <v>132</v>
      </c>
      <c r="C17" s="6">
        <v>0.0302</v>
      </c>
      <c r="D17" s="7">
        <f>E7</f>
        <v>2604.2</v>
      </c>
      <c r="E17" s="12">
        <f>C17*D17</f>
        <v>78.64684</v>
      </c>
    </row>
    <row r="18" spans="1:5" ht="15">
      <c r="A18" s="2">
        <v>1.4</v>
      </c>
      <c r="B18" s="36" t="s">
        <v>7</v>
      </c>
      <c r="C18" s="28"/>
      <c r="D18" s="7">
        <f>E7</f>
        <v>2604.2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2604.2</v>
      </c>
      <c r="E19" s="12">
        <f aca="true" t="shared" si="0" ref="E19:E35">C19*D19</f>
        <v>213.80482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2604.2</v>
      </c>
      <c r="E20" s="12">
        <f t="shared" si="0"/>
        <v>480.73531999999994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2604.2</v>
      </c>
      <c r="E21" s="12">
        <f t="shared" si="0"/>
        <v>70.31339999999999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2604.2</v>
      </c>
      <c r="E22" s="40">
        <f t="shared" si="0"/>
        <v>5108.398719999999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2604.2</v>
      </c>
      <c r="E23" s="12">
        <f t="shared" si="0"/>
        <v>2079.4537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2604.2</v>
      </c>
      <c r="E24" s="12">
        <f t="shared" si="0"/>
        <v>990.6376799999999</v>
      </c>
    </row>
    <row r="25" spans="1:5" ht="15">
      <c r="A25" s="30">
        <v>2.3</v>
      </c>
      <c r="B25" s="36" t="s">
        <v>37</v>
      </c>
      <c r="C25" s="28">
        <v>0.0213</v>
      </c>
      <c r="D25" s="7">
        <f>E7</f>
        <v>2604.2</v>
      </c>
      <c r="E25" s="12">
        <f t="shared" si="0"/>
        <v>55.46946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2604.2</v>
      </c>
      <c r="E26" s="12">
        <f t="shared" si="0"/>
        <v>729.176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2604.2</v>
      </c>
      <c r="E27" s="12">
        <f t="shared" si="0"/>
        <v>326.56668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2604.2</v>
      </c>
      <c r="E28" s="12">
        <f t="shared" si="0"/>
        <v>23.437799999999996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2604.2</v>
      </c>
      <c r="E29" s="12">
        <f t="shared" si="0"/>
        <v>519.79832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2604.2</v>
      </c>
      <c r="E30" s="12">
        <f t="shared" si="0"/>
        <v>98.9596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2604.2</v>
      </c>
      <c r="E31" s="12">
        <f t="shared" si="0"/>
        <v>37.500479999999996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2604.2</v>
      </c>
      <c r="E32" s="12">
        <f t="shared" si="0"/>
        <v>68.23004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2604.2</v>
      </c>
      <c r="E33" s="12">
        <f t="shared" si="0"/>
        <v>127.6058</v>
      </c>
    </row>
    <row r="34" spans="1:5" ht="15">
      <c r="A34" s="30">
        <v>2.12</v>
      </c>
      <c r="B34" s="36" t="s">
        <v>136</v>
      </c>
      <c r="C34" s="28">
        <v>0.0198</v>
      </c>
      <c r="D34" s="7">
        <f>D33</f>
        <v>2604.2</v>
      </c>
      <c r="E34" s="12">
        <f t="shared" si="0"/>
        <v>51.56316</v>
      </c>
    </row>
    <row r="35" spans="1:5" ht="15">
      <c r="A35" s="31">
        <v>3</v>
      </c>
      <c r="B35" s="34" t="s">
        <v>18</v>
      </c>
      <c r="C35" s="27">
        <f>SUM(C36:C38)</f>
        <v>0</v>
      </c>
      <c r="D35" s="7">
        <f>D33</f>
        <v>2604.2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2604.2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2604.2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2604.2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f>D38</f>
        <v>2604.2</v>
      </c>
      <c r="E39" s="40">
        <f aca="true" t="shared" si="1" ref="E39:E56">C39*D39</f>
        <v>7746.192899999999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2604.2</v>
      </c>
      <c r="E40" s="12">
        <f t="shared" si="1"/>
        <v>5168.816159999999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2604.2</v>
      </c>
      <c r="E41" s="12">
        <f t="shared" si="1"/>
        <v>1044.0237799999998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2604.2</v>
      </c>
      <c r="E42" s="12">
        <f t="shared" si="1"/>
        <v>716.93626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2604.2</v>
      </c>
      <c r="E43" s="12">
        <f t="shared" si="1"/>
        <v>99.74086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2604.2</v>
      </c>
      <c r="E44" s="12">
        <f t="shared" si="1"/>
        <v>3.1250399999999994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2604.2</v>
      </c>
      <c r="E45" s="12">
        <f t="shared" si="1"/>
        <v>213.28397999999999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2604.2</v>
      </c>
      <c r="E46" s="12">
        <f t="shared" si="1"/>
        <v>500.26681999999994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2604.2</v>
      </c>
      <c r="E47" s="40">
        <f t="shared" si="1"/>
        <v>2978.9443800000004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2604.2</v>
      </c>
      <c r="E48" s="12">
        <f t="shared" si="1"/>
        <v>1508.87348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2604.2</v>
      </c>
      <c r="E49" s="12">
        <f t="shared" si="1"/>
        <v>304.6914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2604.2</v>
      </c>
      <c r="E50" s="12">
        <f t="shared" si="1"/>
        <v>421.35956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2604.2</v>
      </c>
      <c r="E51" s="12">
        <f t="shared" si="1"/>
        <v>744.01994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2604.2</v>
      </c>
      <c r="E52" s="40">
        <f t="shared" si="1"/>
        <v>5559.18574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2604.2</v>
      </c>
      <c r="E53" s="40">
        <f t="shared" si="1"/>
        <v>2890.909398999999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2604.2</v>
      </c>
      <c r="E54" s="40">
        <f t="shared" si="1"/>
        <v>23.437799999999996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2604.2</v>
      </c>
      <c r="E55" s="40">
        <f t="shared" si="1"/>
        <v>28722.683791479998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2604.2</v>
      </c>
      <c r="E56" s="12">
        <f t="shared" si="1"/>
        <v>300.00383999999997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2604.2</v>
      </c>
      <c r="E57" s="12">
        <f>C57*D57+0.08</f>
        <v>326.64668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2604.2</v>
      </c>
      <c r="E58" s="40">
        <f>E55+E56+E57</f>
        <v>29349.33431148</v>
      </c>
    </row>
    <row r="59" ht="15">
      <c r="C59" s="78"/>
    </row>
    <row r="60" ht="15">
      <c r="C60" s="75">
        <v>11.27</v>
      </c>
    </row>
    <row r="62" spans="2:5" ht="30.75" customHeight="1">
      <c r="B62" t="s">
        <v>151</v>
      </c>
      <c r="E62" s="87" t="s">
        <v>152</v>
      </c>
    </row>
    <row r="69" ht="64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4.7109375" style="0" hidden="1" customWidth="1"/>
    <col min="4" max="4" width="13.421875" style="0" hidden="1" customWidth="1"/>
    <col min="5" max="5" width="27.28125" style="0" customWidth="1"/>
  </cols>
  <sheetData>
    <row r="1" spans="1:5" ht="42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121</v>
      </c>
      <c r="B5" s="94"/>
      <c r="C5" s="94"/>
      <c r="D5" s="94"/>
      <c r="E5" s="94"/>
    </row>
    <row r="7" spans="1:5" ht="15">
      <c r="A7" s="114" t="s">
        <v>1</v>
      </c>
      <c r="B7" s="114"/>
      <c r="C7" s="20"/>
      <c r="D7" s="20"/>
      <c r="E7" s="21">
        <v>749.6</v>
      </c>
    </row>
    <row r="8" spans="1:5" ht="15">
      <c r="A8" s="114" t="s">
        <v>2</v>
      </c>
      <c r="B8" s="114"/>
      <c r="C8" s="20"/>
      <c r="D8" s="20"/>
      <c r="E8" s="21">
        <v>11.27</v>
      </c>
    </row>
    <row r="9" spans="1:5" ht="15">
      <c r="A9" s="115"/>
      <c r="B9" s="116"/>
      <c r="C9" s="20"/>
      <c r="D9" s="20"/>
      <c r="E9" s="24">
        <f>E7*E8</f>
        <v>8447.992</v>
      </c>
    </row>
    <row r="10" spans="1:5" ht="33" customHeight="1">
      <c r="A10" s="22" t="s">
        <v>34</v>
      </c>
      <c r="B10" s="23" t="s">
        <v>3</v>
      </c>
      <c r="C10" s="113" t="s">
        <v>33</v>
      </c>
      <c r="D10" s="113"/>
      <c r="E10" s="11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749.6</v>
      </c>
      <c r="E11" s="40">
        <f>C11*D11</f>
        <v>2103.12978224</v>
      </c>
    </row>
    <row r="12" spans="1:5" ht="15">
      <c r="A12" s="45"/>
      <c r="B12" s="46" t="s">
        <v>4</v>
      </c>
      <c r="C12" s="47"/>
      <c r="D12" s="7">
        <f>E7</f>
        <v>749.6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749.6</v>
      </c>
      <c r="E13" s="12">
        <f>C13*D13</f>
        <v>1547.6991200000002</v>
      </c>
    </row>
    <row r="14" spans="1:5" ht="15">
      <c r="A14" s="2"/>
      <c r="B14" s="4" t="s">
        <v>5</v>
      </c>
      <c r="C14" s="6">
        <v>2.0647</v>
      </c>
      <c r="D14" s="7">
        <f>E7</f>
        <v>749.6</v>
      </c>
      <c r="E14" s="12">
        <f>C14*D14</f>
        <v>1547.6991200000002</v>
      </c>
    </row>
    <row r="15" spans="1:5" ht="15">
      <c r="A15" s="2"/>
      <c r="B15" s="4" t="s">
        <v>6</v>
      </c>
      <c r="C15" s="6"/>
      <c r="D15" s="7">
        <f>E7</f>
        <v>749.6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749.6</v>
      </c>
      <c r="E16" s="12">
        <f>C16*D16</f>
        <v>312.6352222400001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749.6</v>
      </c>
      <c r="E17" s="12">
        <f>C17*D17</f>
        <v>22.63792</v>
      </c>
    </row>
    <row r="18" spans="1:5" ht="15">
      <c r="A18" s="2">
        <v>1.4</v>
      </c>
      <c r="B18" s="36" t="s">
        <v>7</v>
      </c>
      <c r="C18" s="28"/>
      <c r="D18" s="7">
        <f>E7</f>
        <v>749.6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749.6</v>
      </c>
      <c r="E19" s="12">
        <f aca="true" t="shared" si="0" ref="E19:E35">C19*D19</f>
        <v>61.54216000000001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749.6</v>
      </c>
      <c r="E20" s="12">
        <f t="shared" si="0"/>
        <v>138.37616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749.6</v>
      </c>
      <c r="E21" s="12">
        <f t="shared" si="0"/>
        <v>20.2392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749.6</v>
      </c>
      <c r="E22" s="40">
        <f t="shared" si="0"/>
        <v>1470.41536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749.6</v>
      </c>
      <c r="E23" s="12">
        <f t="shared" si="0"/>
        <v>598.5556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749.6</v>
      </c>
      <c r="E24" s="12">
        <f t="shared" si="0"/>
        <v>285.14784000000003</v>
      </c>
    </row>
    <row r="25" spans="1:5" ht="15">
      <c r="A25" s="30">
        <v>2.3</v>
      </c>
      <c r="B25" s="36" t="s">
        <v>37</v>
      </c>
      <c r="C25" s="28">
        <v>0.0213</v>
      </c>
      <c r="D25" s="7">
        <f>E7</f>
        <v>749.6</v>
      </c>
      <c r="E25" s="12">
        <f t="shared" si="0"/>
        <v>15.96648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749.6</v>
      </c>
      <c r="E26" s="12">
        <f t="shared" si="0"/>
        <v>209.88800000000003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749.6</v>
      </c>
      <c r="E27" s="12">
        <f t="shared" si="0"/>
        <v>93.99984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749.6</v>
      </c>
      <c r="E28" s="12">
        <f t="shared" si="0"/>
        <v>6.7463999999999995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749.6</v>
      </c>
      <c r="E29" s="12">
        <f t="shared" si="0"/>
        <v>149.62016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749.6</v>
      </c>
      <c r="E30" s="12">
        <f t="shared" si="0"/>
        <v>28.4848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749.6</v>
      </c>
      <c r="E31" s="12">
        <f t="shared" si="0"/>
        <v>10.79424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749.6</v>
      </c>
      <c r="E32" s="12">
        <f t="shared" si="0"/>
        <v>19.63952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749.6</v>
      </c>
      <c r="E33" s="12">
        <f t="shared" si="0"/>
        <v>36.7304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749.6</v>
      </c>
      <c r="E34" s="12">
        <f t="shared" si="0"/>
        <v>14.842080000000001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749.6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749.6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749.6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749.6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f>D38</f>
        <v>749.6</v>
      </c>
      <c r="E39" s="40">
        <f aca="true" t="shared" si="1" ref="E39:E56">C39*D39</f>
        <v>2229.6852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749.6</v>
      </c>
      <c r="E40" s="12">
        <f t="shared" si="1"/>
        <v>1487.80608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749.6</v>
      </c>
      <c r="E41" s="12">
        <f t="shared" si="1"/>
        <v>300.51464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749.6</v>
      </c>
      <c r="E42" s="12">
        <f t="shared" si="1"/>
        <v>206.36488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749.6</v>
      </c>
      <c r="E43" s="12">
        <f t="shared" si="1"/>
        <v>28.709680000000002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749.6</v>
      </c>
      <c r="E44" s="12">
        <f t="shared" si="1"/>
        <v>0.89952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749.6</v>
      </c>
      <c r="E45" s="12">
        <f t="shared" si="1"/>
        <v>61.39224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749.6</v>
      </c>
      <c r="E46" s="12">
        <f t="shared" si="1"/>
        <v>143.99816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749.6</v>
      </c>
      <c r="E47" s="40">
        <f t="shared" si="1"/>
        <v>857.4674400000001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749.6</v>
      </c>
      <c r="E48" s="12">
        <f t="shared" si="1"/>
        <v>434.31824000000006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749.6</v>
      </c>
      <c r="E49" s="12">
        <f t="shared" si="1"/>
        <v>87.70320000000001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749.6</v>
      </c>
      <c r="E50" s="12">
        <f t="shared" si="1"/>
        <v>121.28528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749.6</v>
      </c>
      <c r="E51" s="12">
        <f t="shared" si="1"/>
        <v>214.16072000000003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749.6</v>
      </c>
      <c r="E52" s="40">
        <f t="shared" si="1"/>
        <v>1600.17112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749.6</v>
      </c>
      <c r="E53" s="40">
        <f t="shared" si="1"/>
        <v>832.1272119999999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749.6</v>
      </c>
      <c r="E54" s="40">
        <f t="shared" si="1"/>
        <v>6.7463999999999995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749.6</v>
      </c>
      <c r="E55" s="40">
        <f t="shared" si="1"/>
        <v>8267.615302240001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749.6</v>
      </c>
      <c r="E56" s="12">
        <f t="shared" si="1"/>
        <v>86.35392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749.6</v>
      </c>
      <c r="E57" s="12">
        <f>C57*D57+0.02</f>
        <v>94.01984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749.6</v>
      </c>
      <c r="E58" s="40">
        <f>E55+E56+E57</f>
        <v>8447.989062240002</v>
      </c>
    </row>
    <row r="59" ht="15">
      <c r="C59" s="78"/>
    </row>
    <row r="60" ht="15">
      <c r="C60" s="75">
        <v>11.27</v>
      </c>
    </row>
    <row r="62" spans="2:5" ht="29.25" customHeight="1">
      <c r="B62" t="s">
        <v>151</v>
      </c>
      <c r="E62" s="87" t="s">
        <v>152</v>
      </c>
    </row>
    <row r="69" ht="35.2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7109375" style="0" customWidth="1"/>
    <col min="3" max="3" width="17.140625" style="0" hidden="1" customWidth="1"/>
    <col min="4" max="4" width="15.421875" style="0" hidden="1" customWidth="1"/>
    <col min="5" max="5" width="28.421875" style="0" customWidth="1"/>
  </cols>
  <sheetData>
    <row r="1" spans="1:5" ht="36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98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2017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22731.59</v>
      </c>
    </row>
    <row r="10" spans="1:5" ht="34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42.75" customHeight="1">
      <c r="A11" s="33">
        <v>1</v>
      </c>
      <c r="B11" s="34" t="s">
        <v>35</v>
      </c>
      <c r="C11" s="27">
        <f>SUM(C14:C21)</f>
        <v>2.8056694</v>
      </c>
      <c r="D11" s="7">
        <v>2017</v>
      </c>
      <c r="E11" s="40">
        <f>C11*D11</f>
        <v>5659.0351798</v>
      </c>
    </row>
    <row r="12" spans="1:5" ht="15">
      <c r="A12" s="45"/>
      <c r="B12" s="46" t="s">
        <v>4</v>
      </c>
      <c r="C12" s="47"/>
      <c r="D12" s="7">
        <f>E7</f>
        <v>2017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2017</v>
      </c>
      <c r="E13" s="12">
        <f>C13*D13</f>
        <v>4164.499900000001</v>
      </c>
    </row>
    <row r="14" spans="1:5" ht="15">
      <c r="A14" s="2"/>
      <c r="B14" s="4" t="s">
        <v>5</v>
      </c>
      <c r="C14" s="6">
        <v>2.0647</v>
      </c>
      <c r="D14" s="7">
        <f>E7</f>
        <v>2017</v>
      </c>
      <c r="E14" s="12">
        <f>C14*D14</f>
        <v>4164.499900000001</v>
      </c>
    </row>
    <row r="15" spans="1:5" ht="15">
      <c r="A15" s="2"/>
      <c r="B15" s="4" t="s">
        <v>6</v>
      </c>
      <c r="C15" s="6"/>
      <c r="D15" s="7">
        <f>E7</f>
        <v>2017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2017</v>
      </c>
      <c r="E16" s="12">
        <f>C16*D16</f>
        <v>841.2289798000002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2017</v>
      </c>
      <c r="E17" s="12">
        <f>C17*D17</f>
        <v>60.9134</v>
      </c>
    </row>
    <row r="18" spans="1:5" ht="15">
      <c r="A18" s="2">
        <v>1.4</v>
      </c>
      <c r="B18" s="36" t="s">
        <v>7</v>
      </c>
      <c r="C18" s="28"/>
      <c r="D18" s="7">
        <f>E7</f>
        <v>2017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2017</v>
      </c>
      <c r="E19" s="12">
        <f aca="true" t="shared" si="0" ref="E19:E35">C19*D19</f>
        <v>165.59570000000002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2017</v>
      </c>
      <c r="E20" s="12">
        <f t="shared" si="0"/>
        <v>372.3382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2017</v>
      </c>
      <c r="E21" s="12">
        <f t="shared" si="0"/>
        <v>54.458999999999996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2017</v>
      </c>
      <c r="E22" s="40">
        <f t="shared" si="0"/>
        <v>3956.5472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2017</v>
      </c>
      <c r="E23" s="12">
        <f t="shared" si="0"/>
        <v>1610.5745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2017</v>
      </c>
      <c r="E24" s="12">
        <f t="shared" si="0"/>
        <v>767.2668</v>
      </c>
    </row>
    <row r="25" spans="1:5" ht="23.25">
      <c r="A25" s="30">
        <v>2.3</v>
      </c>
      <c r="B25" s="36" t="s">
        <v>37</v>
      </c>
      <c r="C25" s="28">
        <v>0.0213</v>
      </c>
      <c r="D25" s="7">
        <f>E7</f>
        <v>2017</v>
      </c>
      <c r="E25" s="12">
        <f t="shared" si="0"/>
        <v>42.9621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2017</v>
      </c>
      <c r="E26" s="12">
        <f t="shared" si="0"/>
        <v>564.7600000000001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2017</v>
      </c>
      <c r="E27" s="12">
        <f t="shared" si="0"/>
        <v>252.9318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2017</v>
      </c>
      <c r="E28" s="12">
        <f t="shared" si="0"/>
        <v>18.153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2017</v>
      </c>
      <c r="E29" s="12">
        <f t="shared" si="0"/>
        <v>402.5932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2017</v>
      </c>
      <c r="E30" s="12">
        <f t="shared" si="0"/>
        <v>76.646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2017</v>
      </c>
      <c r="E31" s="12">
        <f t="shared" si="0"/>
        <v>29.0448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2017</v>
      </c>
      <c r="E32" s="12">
        <f t="shared" si="0"/>
        <v>52.845400000000005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2017</v>
      </c>
      <c r="E33" s="12">
        <f t="shared" si="0"/>
        <v>98.833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2017</v>
      </c>
      <c r="E34" s="12">
        <f t="shared" si="0"/>
        <v>39.936600000000006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2017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2017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2017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2017</v>
      </c>
      <c r="E38" s="12"/>
    </row>
    <row r="39" spans="1:5" ht="23.25">
      <c r="A39" s="31">
        <v>4</v>
      </c>
      <c r="B39" s="34" t="s">
        <v>22</v>
      </c>
      <c r="C39" s="27">
        <f>SUM(C40:C46)</f>
        <v>2.9745</v>
      </c>
      <c r="D39" s="7">
        <f>D38</f>
        <v>2017</v>
      </c>
      <c r="E39" s="40">
        <f aca="true" t="shared" si="1" ref="E39:E56">C39*D39</f>
        <v>5999.5665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2017</v>
      </c>
      <c r="E40" s="12">
        <f t="shared" si="1"/>
        <v>4003.3415999999997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2017</v>
      </c>
      <c r="E41" s="12">
        <f t="shared" si="1"/>
        <v>808.6152999999999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2017</v>
      </c>
      <c r="E42" s="12">
        <f t="shared" si="1"/>
        <v>555.2801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2017</v>
      </c>
      <c r="E43" s="12">
        <f t="shared" si="1"/>
        <v>77.25110000000001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2017</v>
      </c>
      <c r="E44" s="12">
        <f t="shared" si="1"/>
        <v>2.4204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2017</v>
      </c>
      <c r="E45" s="12">
        <f t="shared" si="1"/>
        <v>165.1923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2017</v>
      </c>
      <c r="E46" s="12">
        <f t="shared" si="1"/>
        <v>387.46569999999997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2017</v>
      </c>
      <c r="E47" s="40">
        <f t="shared" si="1"/>
        <v>2307.2463000000002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2017</v>
      </c>
      <c r="E48" s="12">
        <f t="shared" si="1"/>
        <v>1168.6498000000001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2017</v>
      </c>
      <c r="E49" s="12">
        <f t="shared" si="1"/>
        <v>235.989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2017</v>
      </c>
      <c r="E50" s="12">
        <f t="shared" si="1"/>
        <v>326.3506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2017</v>
      </c>
      <c r="E51" s="12">
        <f t="shared" si="1"/>
        <v>576.2569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2017</v>
      </c>
      <c r="E52" s="40">
        <f t="shared" si="1"/>
        <v>4305.6899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2017</v>
      </c>
      <c r="E53" s="40">
        <f t="shared" si="1"/>
        <v>2239.0616149999996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2017</v>
      </c>
      <c r="E54" s="40">
        <f t="shared" si="1"/>
        <v>18.153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2017</v>
      </c>
      <c r="E55" s="40">
        <f t="shared" si="1"/>
        <v>22246.2380798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2017</v>
      </c>
      <c r="E56" s="12">
        <f t="shared" si="1"/>
        <v>232.3584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2017</v>
      </c>
      <c r="E57" s="12">
        <f>C57*D57+0.06</f>
        <v>252.9918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2017</v>
      </c>
      <c r="E58" s="40">
        <f>E55+E56+E57</f>
        <v>22731.588279800002</v>
      </c>
    </row>
    <row r="59" ht="15">
      <c r="C59" s="78"/>
    </row>
    <row r="60" ht="15">
      <c r="C60" s="75">
        <v>11.27</v>
      </c>
    </row>
    <row r="62" spans="2:5" ht="15">
      <c r="B62" t="s">
        <v>151</v>
      </c>
      <c r="E62" s="87" t="s">
        <v>152</v>
      </c>
    </row>
    <row r="63" ht="32.25" customHeight="1"/>
    <row r="70" ht="34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28125" style="0" customWidth="1"/>
    <col min="3" max="3" width="38.421875" style="0" hidden="1" customWidth="1"/>
    <col min="4" max="4" width="12.140625" style="0" hidden="1" customWidth="1"/>
    <col min="5" max="5" width="31.421875" style="0" customWidth="1"/>
  </cols>
  <sheetData>
    <row r="1" spans="1:5" ht="38.25" customHeight="1" thickBot="1">
      <c r="A1" s="99" t="s">
        <v>158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99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911.8</v>
      </c>
    </row>
    <row r="8" spans="1:5" ht="15">
      <c r="A8" s="96" t="s">
        <v>2</v>
      </c>
      <c r="B8" s="96"/>
      <c r="C8" s="7"/>
      <c r="D8" s="7"/>
      <c r="E8" s="8">
        <v>9.27</v>
      </c>
    </row>
    <row r="9" spans="1:5" ht="15">
      <c r="A9" s="102"/>
      <c r="B9" s="103"/>
      <c r="C9" s="7"/>
      <c r="D9" s="7"/>
      <c r="E9" s="13">
        <f>E7*E8</f>
        <v>8452.385999999999</v>
      </c>
    </row>
    <row r="10" spans="1:5" ht="37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2.5463291999999997</v>
      </c>
      <c r="D11" s="8">
        <v>911.8</v>
      </c>
      <c r="E11" s="71">
        <f>C11*D11</f>
        <v>2321.7429645599996</v>
      </c>
    </row>
    <row r="12" spans="1:5" ht="15">
      <c r="A12" s="45"/>
      <c r="B12" s="46" t="s">
        <v>4</v>
      </c>
      <c r="C12" s="47"/>
      <c r="D12" s="8">
        <v>911.8</v>
      </c>
      <c r="E12" s="72"/>
    </row>
    <row r="13" spans="1:5" ht="15">
      <c r="A13" s="3">
        <v>1.1</v>
      </c>
      <c r="B13" s="4" t="s">
        <v>36</v>
      </c>
      <c r="C13" s="5">
        <f>C14+C15</f>
        <v>1.9546</v>
      </c>
      <c r="D13" s="8">
        <v>911.8</v>
      </c>
      <c r="E13" s="72">
        <f>C13*D13</f>
        <v>1782.20428</v>
      </c>
    </row>
    <row r="14" spans="1:5" ht="15">
      <c r="A14" s="2"/>
      <c r="B14" s="4" t="s">
        <v>5</v>
      </c>
      <c r="C14" s="6">
        <v>1.9546</v>
      </c>
      <c r="D14" s="8">
        <v>911.8</v>
      </c>
      <c r="E14" s="72">
        <f>C14*D14</f>
        <v>1782.20428</v>
      </c>
    </row>
    <row r="15" spans="1:5" ht="15">
      <c r="A15" s="2"/>
      <c r="B15" s="4" t="s">
        <v>6</v>
      </c>
      <c r="C15" s="6"/>
      <c r="D15" s="8">
        <v>911.8</v>
      </c>
      <c r="E15" s="72"/>
    </row>
    <row r="16" spans="1:5" ht="15">
      <c r="A16" s="2">
        <v>1.2</v>
      </c>
      <c r="B16" s="4" t="s">
        <v>113</v>
      </c>
      <c r="C16" s="6">
        <f>(C14+C15)*0.202</f>
        <v>0.3948292</v>
      </c>
      <c r="D16" s="8">
        <v>911.8</v>
      </c>
      <c r="E16" s="72">
        <f>C16*D16</f>
        <v>360.00526456</v>
      </c>
    </row>
    <row r="17" spans="1:5" ht="23.25">
      <c r="A17" s="2">
        <v>1.3</v>
      </c>
      <c r="B17" s="4" t="s">
        <v>132</v>
      </c>
      <c r="C17" s="6">
        <v>0.0302</v>
      </c>
      <c r="D17" s="8">
        <v>911.8</v>
      </c>
      <c r="E17" s="72">
        <f>C17*D17</f>
        <v>27.53636</v>
      </c>
    </row>
    <row r="18" spans="1:5" ht="15">
      <c r="A18" s="2">
        <v>1.4</v>
      </c>
      <c r="B18" s="36" t="s">
        <v>7</v>
      </c>
      <c r="C18" s="28"/>
      <c r="D18" s="8">
        <v>911.8</v>
      </c>
      <c r="E18" s="72"/>
    </row>
    <row r="19" spans="1:5" ht="15">
      <c r="A19" s="2">
        <v>1.5</v>
      </c>
      <c r="B19" s="36" t="s">
        <v>8</v>
      </c>
      <c r="C19" s="28">
        <v>0.0821</v>
      </c>
      <c r="D19" s="8">
        <v>911.8</v>
      </c>
      <c r="E19" s="72">
        <f>C19*D19</f>
        <v>74.85878</v>
      </c>
    </row>
    <row r="20" spans="1:5" ht="15">
      <c r="A20" s="2">
        <v>1.6</v>
      </c>
      <c r="B20" s="36" t="s">
        <v>133</v>
      </c>
      <c r="C20" s="28">
        <v>0.0846</v>
      </c>
      <c r="D20" s="8">
        <v>911.8</v>
      </c>
      <c r="E20" s="72">
        <f>C20*D20</f>
        <v>77.13828</v>
      </c>
    </row>
    <row r="21" spans="1:5" ht="15">
      <c r="A21" s="2">
        <v>1.7</v>
      </c>
      <c r="B21" s="36" t="s">
        <v>134</v>
      </c>
      <c r="D21" s="8">
        <v>911.8</v>
      </c>
      <c r="E21" s="72"/>
    </row>
    <row r="22" spans="1:5" ht="15">
      <c r="A22" s="31">
        <v>2</v>
      </c>
      <c r="B22" s="34" t="s">
        <v>9</v>
      </c>
      <c r="C22" s="27">
        <f>SUM(C23:C33)</f>
        <v>1.7519999999999998</v>
      </c>
      <c r="D22" s="8">
        <v>911.8</v>
      </c>
      <c r="E22" s="71">
        <f aca="true" t="shared" si="0" ref="E22:E34">C22*D22</f>
        <v>1597.4735999999998</v>
      </c>
    </row>
    <row r="23" spans="1:5" ht="15">
      <c r="A23" s="30">
        <v>2.1</v>
      </c>
      <c r="B23" s="36" t="s">
        <v>10</v>
      </c>
      <c r="C23" s="28">
        <v>0.7985</v>
      </c>
      <c r="D23" s="8">
        <v>911.8</v>
      </c>
      <c r="E23" s="72">
        <f t="shared" si="0"/>
        <v>728.0722999999999</v>
      </c>
    </row>
    <row r="24" spans="1:5" ht="15">
      <c r="A24" s="30">
        <v>2.2</v>
      </c>
      <c r="B24" s="36" t="s">
        <v>11</v>
      </c>
      <c r="C24" s="28">
        <v>0.3804</v>
      </c>
      <c r="D24" s="8">
        <v>911.8</v>
      </c>
      <c r="E24" s="72">
        <f t="shared" si="0"/>
        <v>346.84872</v>
      </c>
    </row>
    <row r="25" spans="1:5" ht="23.25">
      <c r="A25" s="30">
        <v>2.3</v>
      </c>
      <c r="B25" s="36" t="s">
        <v>37</v>
      </c>
      <c r="C25" s="28">
        <v>0.0226</v>
      </c>
      <c r="D25" s="8">
        <v>911.8</v>
      </c>
      <c r="E25" s="72">
        <f t="shared" si="0"/>
        <v>20.606679999999997</v>
      </c>
    </row>
    <row r="26" spans="1:5" ht="15">
      <c r="A26" s="30">
        <v>2.4</v>
      </c>
      <c r="B26" s="36" t="s">
        <v>12</v>
      </c>
      <c r="C26" s="28">
        <v>0.28</v>
      </c>
      <c r="D26" s="8">
        <v>911.8</v>
      </c>
      <c r="E26" s="72">
        <f t="shared" si="0"/>
        <v>255.304</v>
      </c>
    </row>
    <row r="27" spans="1:5" ht="15">
      <c r="A27" s="30">
        <v>2.5</v>
      </c>
      <c r="B27" s="36" t="s">
        <v>38</v>
      </c>
      <c r="C27" s="28">
        <v>0.1866</v>
      </c>
      <c r="D27" s="8">
        <v>911.8</v>
      </c>
      <c r="E27" s="72">
        <f t="shared" si="0"/>
        <v>170.14188</v>
      </c>
    </row>
    <row r="28" spans="1:5" ht="23.25">
      <c r="A28" s="30">
        <v>2.6</v>
      </c>
      <c r="B28" s="36" t="s">
        <v>13</v>
      </c>
      <c r="C28" s="28">
        <v>0.009</v>
      </c>
      <c r="D28" s="8">
        <v>911.8</v>
      </c>
      <c r="E28" s="72">
        <f t="shared" si="0"/>
        <v>8.206199999999999</v>
      </c>
    </row>
    <row r="29" spans="1:5" ht="15">
      <c r="A29" s="30">
        <v>2.7</v>
      </c>
      <c r="B29" s="36" t="s">
        <v>14</v>
      </c>
      <c r="C29" s="28">
        <v>0.0366</v>
      </c>
      <c r="D29" s="8">
        <v>911.8</v>
      </c>
      <c r="E29" s="72">
        <f t="shared" si="0"/>
        <v>33.37188</v>
      </c>
    </row>
    <row r="30" spans="1:5" ht="15">
      <c r="A30" s="37" t="s">
        <v>146</v>
      </c>
      <c r="B30" s="36" t="s">
        <v>15</v>
      </c>
      <c r="C30" s="28">
        <v>0.0144</v>
      </c>
      <c r="D30" s="8">
        <v>911.8</v>
      </c>
      <c r="E30" s="72">
        <f t="shared" si="0"/>
        <v>13.129919999999998</v>
      </c>
    </row>
    <row r="31" spans="1:5" ht="15">
      <c r="A31" s="73">
        <v>2.9</v>
      </c>
      <c r="B31" s="36" t="s">
        <v>16</v>
      </c>
      <c r="C31" s="28">
        <v>0.0132</v>
      </c>
      <c r="D31" s="8">
        <v>911.8</v>
      </c>
      <c r="E31" s="72">
        <f t="shared" si="0"/>
        <v>12.03576</v>
      </c>
    </row>
    <row r="32" spans="1:5" ht="15">
      <c r="A32" s="73">
        <v>2.1</v>
      </c>
      <c r="B32" s="36" t="s">
        <v>17</v>
      </c>
      <c r="C32" s="28">
        <v>0.0009</v>
      </c>
      <c r="D32" s="8">
        <v>911.8</v>
      </c>
      <c r="E32" s="72">
        <f t="shared" si="0"/>
        <v>0.8206199999999999</v>
      </c>
    </row>
    <row r="33" spans="1:5" ht="23.25">
      <c r="A33" s="30">
        <v>2.11</v>
      </c>
      <c r="B33" s="36" t="s">
        <v>136</v>
      </c>
      <c r="C33" s="28">
        <v>0.0098</v>
      </c>
      <c r="D33" s="8">
        <v>911.8</v>
      </c>
      <c r="E33" s="72">
        <f t="shared" si="0"/>
        <v>8.93564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911.8</v>
      </c>
      <c r="E34" s="71">
        <f t="shared" si="0"/>
        <v>0</v>
      </c>
    </row>
    <row r="35" spans="1:5" ht="15">
      <c r="A35" s="30">
        <v>3.1</v>
      </c>
      <c r="B35" s="36" t="s">
        <v>19</v>
      </c>
      <c r="C35" s="28"/>
      <c r="D35" s="8">
        <v>911.8</v>
      </c>
      <c r="E35" s="72"/>
    </row>
    <row r="36" spans="1:5" ht="15">
      <c r="A36" s="30">
        <v>3.2</v>
      </c>
      <c r="B36" s="36" t="s">
        <v>20</v>
      </c>
      <c r="C36" s="28"/>
      <c r="D36" s="8">
        <v>911.8</v>
      </c>
      <c r="E36" s="72"/>
    </row>
    <row r="37" spans="1:5" ht="15">
      <c r="A37" s="30">
        <v>3.3</v>
      </c>
      <c r="B37" s="36" t="s">
        <v>21</v>
      </c>
      <c r="C37" s="28"/>
      <c r="D37" s="8">
        <v>911.8</v>
      </c>
      <c r="E37" s="72"/>
    </row>
    <row r="38" spans="1:5" ht="23.25">
      <c r="A38" s="31">
        <v>4</v>
      </c>
      <c r="B38" s="34" t="s">
        <v>22</v>
      </c>
      <c r="C38" s="27">
        <f>SUM(C39:C45)</f>
        <v>2.6776</v>
      </c>
      <c r="D38" s="8">
        <v>911.8</v>
      </c>
      <c r="E38" s="71">
        <f aca="true" t="shared" si="1" ref="E38:E44">C38*D38</f>
        <v>2441.43568</v>
      </c>
    </row>
    <row r="39" spans="1:5" ht="23.25">
      <c r="A39" s="30">
        <v>4.1</v>
      </c>
      <c r="B39" s="36" t="s">
        <v>39</v>
      </c>
      <c r="C39" s="28">
        <v>1.9848</v>
      </c>
      <c r="D39" s="8">
        <v>911.8</v>
      </c>
      <c r="E39" s="72">
        <f t="shared" si="1"/>
        <v>1809.7406399999998</v>
      </c>
    </row>
    <row r="40" spans="1:5" ht="15">
      <c r="A40" s="30">
        <v>4.2</v>
      </c>
      <c r="B40" s="36" t="s">
        <v>113</v>
      </c>
      <c r="C40" s="28">
        <v>0.4009</v>
      </c>
      <c r="D40" s="8">
        <v>911.8</v>
      </c>
      <c r="E40" s="72">
        <f t="shared" si="1"/>
        <v>365.54062</v>
      </c>
    </row>
    <row r="41" spans="1:5" ht="15">
      <c r="A41" s="30">
        <v>4.3</v>
      </c>
      <c r="B41" s="36" t="s">
        <v>23</v>
      </c>
      <c r="C41" s="28">
        <v>0.1705</v>
      </c>
      <c r="D41" s="8">
        <v>911.8</v>
      </c>
      <c r="E41" s="72">
        <f t="shared" si="1"/>
        <v>155.4619</v>
      </c>
    </row>
    <row r="42" spans="1:5" ht="15">
      <c r="A42" s="30">
        <v>4.4</v>
      </c>
      <c r="B42" s="36" t="s">
        <v>137</v>
      </c>
      <c r="C42" s="28">
        <v>0.0383</v>
      </c>
      <c r="D42" s="8">
        <v>911.8</v>
      </c>
      <c r="E42" s="72">
        <f t="shared" si="1"/>
        <v>34.92194</v>
      </c>
    </row>
    <row r="43" spans="1:5" ht="15">
      <c r="A43" s="30">
        <v>4.5</v>
      </c>
      <c r="B43" s="36" t="s">
        <v>24</v>
      </c>
      <c r="C43" s="28">
        <v>0.0012</v>
      </c>
      <c r="D43" s="8">
        <v>911.8</v>
      </c>
      <c r="E43" s="72">
        <f t="shared" si="1"/>
        <v>1.0941599999999998</v>
      </c>
    </row>
    <row r="44" spans="1:5" ht="15">
      <c r="A44" s="30">
        <v>4.6</v>
      </c>
      <c r="B44" s="36" t="s">
        <v>25</v>
      </c>
      <c r="C44" s="28">
        <v>0.0819</v>
      </c>
      <c r="D44" s="8">
        <v>911.8</v>
      </c>
      <c r="E44" s="72">
        <f t="shared" si="1"/>
        <v>74.67642</v>
      </c>
    </row>
    <row r="45" spans="1:5" ht="15">
      <c r="A45" s="30">
        <v>4.7</v>
      </c>
      <c r="B45" s="36" t="s">
        <v>40</v>
      </c>
      <c r="C45" s="28"/>
      <c r="D45" s="8">
        <v>911.8</v>
      </c>
      <c r="E45" s="72"/>
    </row>
    <row r="46" spans="1:5" ht="15">
      <c r="A46" s="31">
        <v>5</v>
      </c>
      <c r="B46" s="34" t="s">
        <v>26</v>
      </c>
      <c r="C46" s="27">
        <f>SUM(C47:C50)</f>
        <v>1.0439388</v>
      </c>
      <c r="D46" s="8">
        <v>911.8</v>
      </c>
      <c r="E46" s="71">
        <f aca="true" t="shared" si="2" ref="E46:E51">C46*D46</f>
        <v>951.86339784</v>
      </c>
    </row>
    <row r="47" spans="1:5" ht="23.25">
      <c r="A47" s="30">
        <v>5.1</v>
      </c>
      <c r="B47" s="36" t="s">
        <v>41</v>
      </c>
      <c r="C47" s="28">
        <v>0.5794</v>
      </c>
      <c r="D47" s="8">
        <v>911.8</v>
      </c>
      <c r="E47" s="72">
        <f t="shared" si="2"/>
        <v>528.29692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911.8</v>
      </c>
      <c r="E48" s="72">
        <f t="shared" si="2"/>
        <v>106.71597784000001</v>
      </c>
    </row>
    <row r="49" spans="1:5" ht="15">
      <c r="A49" s="30">
        <v>5.3</v>
      </c>
      <c r="B49" s="36" t="s">
        <v>27</v>
      </c>
      <c r="C49" s="28">
        <v>0.0618</v>
      </c>
      <c r="D49" s="8">
        <v>911.8</v>
      </c>
      <c r="E49" s="72">
        <f t="shared" si="2"/>
        <v>56.349239999999995</v>
      </c>
    </row>
    <row r="50" spans="1:5" ht="15">
      <c r="A50" s="30">
        <v>5.4</v>
      </c>
      <c r="B50" s="36" t="s">
        <v>28</v>
      </c>
      <c r="C50" s="28">
        <v>0.2857</v>
      </c>
      <c r="D50" s="8">
        <v>911.8</v>
      </c>
      <c r="E50" s="72">
        <f t="shared" si="2"/>
        <v>260.50126</v>
      </c>
    </row>
    <row r="51" spans="1:5" ht="15">
      <c r="A51" s="31">
        <v>6</v>
      </c>
      <c r="B51" s="34" t="s">
        <v>42</v>
      </c>
      <c r="C51" s="27">
        <v>1.1157</v>
      </c>
      <c r="D51" s="8">
        <v>911.8</v>
      </c>
      <c r="E51" s="71">
        <f t="shared" si="2"/>
        <v>1017.2952599999999</v>
      </c>
    </row>
    <row r="52" spans="1:5" ht="15">
      <c r="A52" s="35">
        <v>6.1</v>
      </c>
      <c r="B52" s="34" t="s">
        <v>115</v>
      </c>
      <c r="C52" s="27"/>
      <c r="D52" s="8">
        <v>911.8</v>
      </c>
      <c r="E52" s="71"/>
    </row>
    <row r="53" spans="1:5" ht="15">
      <c r="A53" s="31">
        <v>7</v>
      </c>
      <c r="B53" s="34" t="s">
        <v>29</v>
      </c>
      <c r="C53" s="27">
        <v>0.009</v>
      </c>
      <c r="D53" s="8">
        <v>911.8</v>
      </c>
      <c r="E53" s="71">
        <f>C53*D53</f>
        <v>8.206199999999999</v>
      </c>
    </row>
    <row r="54" spans="1:5" ht="15">
      <c r="A54" s="31">
        <v>8</v>
      </c>
      <c r="B54" s="34" t="s">
        <v>30</v>
      </c>
      <c r="C54" s="29">
        <f>C53+C51+C46+C38+C34+C22+C11</f>
        <v>9.144568</v>
      </c>
      <c r="D54" s="8">
        <v>911.8</v>
      </c>
      <c r="E54" s="71">
        <f>E11+E22+E34+E38+E46+E51+E53</f>
        <v>8338.017102400001</v>
      </c>
    </row>
    <row r="55" spans="1:5" ht="15">
      <c r="A55" s="38">
        <v>9</v>
      </c>
      <c r="B55" s="36" t="s">
        <v>31</v>
      </c>
      <c r="C55" s="28"/>
      <c r="D55" s="8">
        <v>911.8</v>
      </c>
      <c r="E55" s="72"/>
    </row>
    <row r="56" spans="1:5" ht="15">
      <c r="A56" s="38">
        <v>10</v>
      </c>
      <c r="B56" s="36" t="s">
        <v>43</v>
      </c>
      <c r="C56" s="28">
        <v>0.1254</v>
      </c>
      <c r="D56" s="8">
        <v>911.8</v>
      </c>
      <c r="E56" s="72">
        <f>C56*D56+0.03</f>
        <v>114.36972</v>
      </c>
    </row>
    <row r="57" spans="1:5" ht="15">
      <c r="A57" s="31">
        <v>11</v>
      </c>
      <c r="B57" s="54" t="s">
        <v>32</v>
      </c>
      <c r="C57" s="27">
        <f>C54+C55+C56</f>
        <v>9.269968</v>
      </c>
      <c r="D57" s="8">
        <v>911.8</v>
      </c>
      <c r="E57" s="71">
        <f>E54+E55+E56</f>
        <v>8452.386822400002</v>
      </c>
    </row>
    <row r="58" ht="15">
      <c r="C58" s="58"/>
    </row>
    <row r="59" ht="15">
      <c r="C59" s="59">
        <v>9.27</v>
      </c>
    </row>
    <row r="61" spans="2:5" ht="15">
      <c r="B61" t="s">
        <v>151</v>
      </c>
      <c r="E61" s="87" t="s">
        <v>152</v>
      </c>
    </row>
    <row r="62" ht="33" customHeight="1"/>
    <row r="69" ht="33.75" customHeight="1"/>
    <row r="76" ht="15">
      <c r="F76" s="81"/>
    </row>
    <row r="97" ht="15">
      <c r="G97" s="80"/>
    </row>
    <row r="105" ht="15">
      <c r="G105" s="80"/>
    </row>
    <row r="113" ht="15">
      <c r="F113" s="81"/>
    </row>
    <row r="116" ht="15">
      <c r="F116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3.421875" style="0" hidden="1" customWidth="1"/>
    <col min="4" max="4" width="24.8515625" style="0" hidden="1" customWidth="1"/>
    <col min="5" max="5" width="34.140625" style="0" customWidth="1"/>
  </cols>
  <sheetData>
    <row r="1" spans="1:5" ht="39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100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6160.7</v>
      </c>
    </row>
    <row r="8" spans="1:5" ht="15">
      <c r="A8" s="96" t="s">
        <v>2</v>
      </c>
      <c r="B8" s="96"/>
      <c r="C8" s="7"/>
      <c r="D8" s="7"/>
      <c r="E8" s="8">
        <v>11.71</v>
      </c>
    </row>
    <row r="9" spans="1:5" ht="15">
      <c r="A9" s="102"/>
      <c r="B9" s="103"/>
      <c r="C9" s="7"/>
      <c r="D9" s="7"/>
      <c r="E9" s="13">
        <f>E7*E8</f>
        <v>72141.797</v>
      </c>
    </row>
    <row r="10" spans="1:5" ht="39.7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C14+C15+C16+C17+C18+C19+C20+C21</f>
        <v>2.9916572000000006</v>
      </c>
      <c r="D11" s="8">
        <v>6160.7</v>
      </c>
      <c r="E11" s="40">
        <f>C11*D11</f>
        <v>18430.702512040003</v>
      </c>
    </row>
    <row r="12" spans="1:5" ht="15">
      <c r="A12" s="45"/>
      <c r="B12" s="46" t="s">
        <v>4</v>
      </c>
      <c r="C12" s="47"/>
      <c r="D12" s="8">
        <v>6160.7</v>
      </c>
      <c r="E12" s="12"/>
    </row>
    <row r="13" spans="1:5" ht="15">
      <c r="A13" s="3">
        <v>1.1</v>
      </c>
      <c r="B13" s="4" t="s">
        <v>36</v>
      </c>
      <c r="C13" s="5">
        <f>C14+C15</f>
        <v>2.2186000000000003</v>
      </c>
      <c r="D13" s="8">
        <v>6160.7</v>
      </c>
      <c r="E13" s="12">
        <f aca="true" t="shared" si="0" ref="E13:E28">C13*D13</f>
        <v>13668.129020000002</v>
      </c>
    </row>
    <row r="14" spans="1:5" ht="15">
      <c r="A14" s="2"/>
      <c r="B14" s="4" t="s">
        <v>5</v>
      </c>
      <c r="C14" s="6">
        <v>2.0647</v>
      </c>
      <c r="D14" s="8">
        <v>6160.7</v>
      </c>
      <c r="E14" s="12">
        <f t="shared" si="0"/>
        <v>12719.997290000001</v>
      </c>
    </row>
    <row r="15" spans="1:5" ht="15">
      <c r="A15" s="2"/>
      <c r="B15" s="4" t="s">
        <v>6</v>
      </c>
      <c r="C15" s="6">
        <v>0.1539</v>
      </c>
      <c r="D15" s="8">
        <v>6160.7</v>
      </c>
      <c r="E15" s="12">
        <f t="shared" si="0"/>
        <v>948.1317300000001</v>
      </c>
    </row>
    <row r="16" spans="1:5" ht="15">
      <c r="A16" s="2">
        <v>1.2</v>
      </c>
      <c r="B16" s="4" t="s">
        <v>113</v>
      </c>
      <c r="C16" s="6">
        <f>(C14+C15)*0.202</f>
        <v>0.4481572000000001</v>
      </c>
      <c r="D16" s="8">
        <v>6160.7</v>
      </c>
      <c r="E16" s="12">
        <f t="shared" si="0"/>
        <v>2760.9620620400005</v>
      </c>
    </row>
    <row r="17" spans="1:5" ht="23.25">
      <c r="A17" s="2">
        <v>1.3</v>
      </c>
      <c r="B17" s="4" t="s">
        <v>132</v>
      </c>
      <c r="C17" s="6">
        <v>0.0302</v>
      </c>
      <c r="D17" s="8">
        <v>6160.7</v>
      </c>
      <c r="E17" s="12">
        <f t="shared" si="0"/>
        <v>186.05314</v>
      </c>
    </row>
    <row r="18" spans="1:5" ht="15">
      <c r="A18" s="2">
        <v>1.4</v>
      </c>
      <c r="B18" s="36" t="s">
        <v>7</v>
      </c>
      <c r="C18" s="28">
        <v>0.001</v>
      </c>
      <c r="D18" s="8">
        <v>6160.7</v>
      </c>
      <c r="E18" s="12">
        <f t="shared" si="0"/>
        <v>6.1607</v>
      </c>
    </row>
    <row r="19" spans="1:5" ht="15">
      <c r="A19" s="2">
        <v>1.5</v>
      </c>
      <c r="B19" s="36" t="s">
        <v>8</v>
      </c>
      <c r="C19" s="28">
        <v>0.0821</v>
      </c>
      <c r="D19" s="8">
        <v>6160.7</v>
      </c>
      <c r="E19" s="12">
        <f t="shared" si="0"/>
        <v>505.79347</v>
      </c>
    </row>
    <row r="20" spans="1:5" ht="15">
      <c r="A20" s="2">
        <v>1.6</v>
      </c>
      <c r="B20" s="36" t="s">
        <v>133</v>
      </c>
      <c r="C20" s="28">
        <v>0.1846</v>
      </c>
      <c r="D20" s="8">
        <v>6160.7</v>
      </c>
      <c r="E20" s="12">
        <f t="shared" si="0"/>
        <v>1137.2652199999998</v>
      </c>
    </row>
    <row r="21" spans="1:5" ht="15">
      <c r="A21" s="2">
        <v>1.7</v>
      </c>
      <c r="B21" s="36" t="s">
        <v>134</v>
      </c>
      <c r="C21" s="48">
        <v>0.027</v>
      </c>
      <c r="D21" s="8">
        <v>6160.7</v>
      </c>
      <c r="E21" s="12">
        <f t="shared" si="0"/>
        <v>166.3389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8">
        <v>6160.7</v>
      </c>
      <c r="E22" s="40">
        <f t="shared" si="0"/>
        <v>12084.82912</v>
      </c>
    </row>
    <row r="23" spans="1:5" ht="15">
      <c r="A23" s="30">
        <v>2.1</v>
      </c>
      <c r="B23" s="36" t="s">
        <v>10</v>
      </c>
      <c r="C23" s="28">
        <v>0.7985</v>
      </c>
      <c r="D23" s="8">
        <v>6160.7</v>
      </c>
      <c r="E23" s="12">
        <f t="shared" si="0"/>
        <v>4919.31895</v>
      </c>
    </row>
    <row r="24" spans="1:5" ht="15">
      <c r="A24" s="30">
        <v>2.2</v>
      </c>
      <c r="B24" s="36" t="s">
        <v>11</v>
      </c>
      <c r="C24" s="28">
        <v>0.3804</v>
      </c>
      <c r="D24" s="8">
        <v>6160.7</v>
      </c>
      <c r="E24" s="12">
        <f t="shared" si="0"/>
        <v>2343.53028</v>
      </c>
    </row>
    <row r="25" spans="1:5" ht="23.25">
      <c r="A25" s="30">
        <v>2.3</v>
      </c>
      <c r="B25" s="36" t="s">
        <v>37</v>
      </c>
      <c r="C25" s="28">
        <v>0.0213</v>
      </c>
      <c r="D25" s="8">
        <v>6160.7</v>
      </c>
      <c r="E25" s="12">
        <f t="shared" si="0"/>
        <v>131.22290999999998</v>
      </c>
    </row>
    <row r="26" spans="1:5" ht="15">
      <c r="A26" s="30">
        <v>2.4</v>
      </c>
      <c r="B26" s="36" t="s">
        <v>12</v>
      </c>
      <c r="C26" s="28">
        <v>0.28</v>
      </c>
      <c r="D26" s="8">
        <v>6160.7</v>
      </c>
      <c r="E26" s="12">
        <f t="shared" si="0"/>
        <v>1724.996</v>
      </c>
    </row>
    <row r="27" spans="1:5" ht="15">
      <c r="A27" s="30">
        <v>2.5</v>
      </c>
      <c r="B27" s="36" t="s">
        <v>38</v>
      </c>
      <c r="C27" s="28">
        <v>0.1254</v>
      </c>
      <c r="D27" s="8">
        <v>6160.7</v>
      </c>
      <c r="E27" s="12">
        <f t="shared" si="0"/>
        <v>772.55178</v>
      </c>
    </row>
    <row r="28" spans="1:5" ht="23.25">
      <c r="A28" s="30">
        <v>2.6</v>
      </c>
      <c r="B28" s="36" t="s">
        <v>13</v>
      </c>
      <c r="C28" s="28">
        <v>0.009</v>
      </c>
      <c r="D28" s="8">
        <v>6160.7</v>
      </c>
      <c r="E28" s="12">
        <f t="shared" si="0"/>
        <v>55.446299999999994</v>
      </c>
    </row>
    <row r="29" spans="1:5" ht="15">
      <c r="A29" s="30">
        <v>2.7</v>
      </c>
      <c r="B29" s="36" t="s">
        <v>147</v>
      </c>
      <c r="C29" s="28">
        <v>0.1996</v>
      </c>
      <c r="D29" s="8">
        <v>6160.7</v>
      </c>
      <c r="E29" s="12">
        <f>C29*D29</f>
        <v>1229.67572</v>
      </c>
    </row>
    <row r="30" spans="1:5" ht="15">
      <c r="A30" s="30">
        <v>2.8</v>
      </c>
      <c r="B30" s="36" t="s">
        <v>14</v>
      </c>
      <c r="C30" s="28">
        <v>0.038</v>
      </c>
      <c r="D30" s="8">
        <v>6160.7</v>
      </c>
      <c r="E30" s="12">
        <f aca="true" t="shared" si="1" ref="E30:E35">C30*D30</f>
        <v>234.1066</v>
      </c>
    </row>
    <row r="31" spans="1:5" ht="15">
      <c r="A31" s="37" t="s">
        <v>144</v>
      </c>
      <c r="B31" s="36" t="s">
        <v>15</v>
      </c>
      <c r="C31" s="28">
        <v>0.0144</v>
      </c>
      <c r="D31" s="8">
        <v>6160.7</v>
      </c>
      <c r="E31" s="12">
        <f t="shared" si="1"/>
        <v>88.71408</v>
      </c>
    </row>
    <row r="32" spans="1:5" ht="15">
      <c r="A32" s="73">
        <v>2.1</v>
      </c>
      <c r="B32" s="36" t="s">
        <v>16</v>
      </c>
      <c r="C32" s="28">
        <v>0.0262</v>
      </c>
      <c r="D32" s="8">
        <v>6160.7</v>
      </c>
      <c r="E32" s="12">
        <f t="shared" si="1"/>
        <v>161.41034</v>
      </c>
    </row>
    <row r="33" spans="1:5" ht="15">
      <c r="A33" s="30">
        <v>2.11</v>
      </c>
      <c r="B33" s="36" t="s">
        <v>17</v>
      </c>
      <c r="C33" s="28">
        <v>0.049</v>
      </c>
      <c r="D33" s="8">
        <v>6160.7</v>
      </c>
      <c r="E33" s="12">
        <f t="shared" si="1"/>
        <v>301.8743</v>
      </c>
    </row>
    <row r="34" spans="1:5" ht="23.25">
      <c r="A34" s="30">
        <v>2.12</v>
      </c>
      <c r="B34" s="36" t="s">
        <v>136</v>
      </c>
      <c r="C34" s="28">
        <v>0.0198</v>
      </c>
      <c r="D34" s="8">
        <v>6160.7</v>
      </c>
      <c r="E34" s="12">
        <f t="shared" si="1"/>
        <v>121.98186000000001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8">
        <v>6160.7</v>
      </c>
      <c r="E35" s="40">
        <f t="shared" si="1"/>
        <v>0</v>
      </c>
    </row>
    <row r="36" spans="1:5" ht="15">
      <c r="A36" s="30">
        <v>3.1</v>
      </c>
      <c r="B36" s="36" t="s">
        <v>19</v>
      </c>
      <c r="C36" s="28"/>
      <c r="D36" s="8">
        <v>6160.7</v>
      </c>
      <c r="E36" s="12"/>
    </row>
    <row r="37" spans="1:5" ht="15">
      <c r="A37" s="30">
        <v>3.2</v>
      </c>
      <c r="B37" s="36" t="s">
        <v>20</v>
      </c>
      <c r="C37" s="28"/>
      <c r="D37" s="8">
        <v>6160.7</v>
      </c>
      <c r="E37" s="12"/>
    </row>
    <row r="38" spans="1:5" ht="15">
      <c r="A38" s="30">
        <v>3.3</v>
      </c>
      <c r="B38" s="36" t="s">
        <v>21</v>
      </c>
      <c r="C38" s="28"/>
      <c r="D38" s="8">
        <v>6160.7</v>
      </c>
      <c r="E38" s="12"/>
    </row>
    <row r="39" spans="1:5" ht="23.25">
      <c r="A39" s="31">
        <v>4</v>
      </c>
      <c r="B39" s="34" t="s">
        <v>22</v>
      </c>
      <c r="C39" s="27">
        <f>SUM(C40:C46)</f>
        <v>2.9745</v>
      </c>
      <c r="D39" s="8">
        <v>6160.7</v>
      </c>
      <c r="E39" s="40">
        <f aca="true" t="shared" si="2" ref="E39:E53">C39*D39</f>
        <v>18325.00215</v>
      </c>
    </row>
    <row r="40" spans="1:5" ht="23.25">
      <c r="A40" s="30">
        <v>4.1</v>
      </c>
      <c r="B40" s="36" t="s">
        <v>39</v>
      </c>
      <c r="C40" s="28">
        <v>1.9848</v>
      </c>
      <c r="D40" s="8">
        <v>6160.7</v>
      </c>
      <c r="E40" s="12">
        <f t="shared" si="2"/>
        <v>12227.75736</v>
      </c>
    </row>
    <row r="41" spans="1:5" ht="15">
      <c r="A41" s="30">
        <v>4.2</v>
      </c>
      <c r="B41" s="36" t="s">
        <v>113</v>
      </c>
      <c r="C41" s="28">
        <v>0.4009</v>
      </c>
      <c r="D41" s="8">
        <v>6160.7</v>
      </c>
      <c r="E41" s="12">
        <f t="shared" si="2"/>
        <v>2469.8246299999996</v>
      </c>
    </row>
    <row r="42" spans="1:5" ht="15">
      <c r="A42" s="30">
        <v>4.3</v>
      </c>
      <c r="B42" s="36" t="s">
        <v>23</v>
      </c>
      <c r="C42" s="28">
        <v>0.2753</v>
      </c>
      <c r="D42" s="8">
        <v>6160.7</v>
      </c>
      <c r="E42" s="12">
        <f t="shared" si="2"/>
        <v>1696.04071</v>
      </c>
    </row>
    <row r="43" spans="1:5" ht="15">
      <c r="A43" s="30">
        <v>4.4</v>
      </c>
      <c r="B43" s="36" t="s">
        <v>137</v>
      </c>
      <c r="C43" s="28">
        <v>0.0383</v>
      </c>
      <c r="D43" s="8">
        <v>6160.7</v>
      </c>
      <c r="E43" s="12">
        <f t="shared" si="2"/>
        <v>235.95481</v>
      </c>
    </row>
    <row r="44" spans="1:5" ht="15">
      <c r="A44" s="30">
        <v>4.5</v>
      </c>
      <c r="B44" s="36" t="s">
        <v>24</v>
      </c>
      <c r="C44" s="28">
        <v>0.0012</v>
      </c>
      <c r="D44" s="8">
        <v>6160.7</v>
      </c>
      <c r="E44" s="12">
        <f t="shared" si="2"/>
        <v>7.392839999999999</v>
      </c>
    </row>
    <row r="45" spans="1:5" ht="15">
      <c r="A45" s="30">
        <v>4.6</v>
      </c>
      <c r="B45" s="36" t="s">
        <v>25</v>
      </c>
      <c r="C45" s="28">
        <v>0.0819</v>
      </c>
      <c r="D45" s="8">
        <v>6160.7</v>
      </c>
      <c r="E45" s="12">
        <f t="shared" si="2"/>
        <v>504.56133</v>
      </c>
    </row>
    <row r="46" spans="1:5" ht="15">
      <c r="A46" s="30">
        <v>4.7</v>
      </c>
      <c r="B46" s="36" t="s">
        <v>40</v>
      </c>
      <c r="C46" s="28">
        <v>0.1921</v>
      </c>
      <c r="D46" s="8">
        <v>6160.7</v>
      </c>
      <c r="E46" s="12">
        <f t="shared" si="2"/>
        <v>1183.47047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8">
        <v>6160.7</v>
      </c>
      <c r="E47" s="40">
        <f t="shared" si="2"/>
        <v>7047.224730000001</v>
      </c>
    </row>
    <row r="48" spans="1:5" ht="23.25">
      <c r="A48" s="30">
        <v>5.1</v>
      </c>
      <c r="B48" s="36" t="s">
        <v>41</v>
      </c>
      <c r="C48" s="28">
        <v>0.5794</v>
      </c>
      <c r="D48" s="8">
        <v>6160.7</v>
      </c>
      <c r="E48" s="12">
        <f t="shared" si="2"/>
        <v>3569.50958</v>
      </c>
    </row>
    <row r="49" spans="1:5" ht="15">
      <c r="A49" s="30">
        <v>5.2</v>
      </c>
      <c r="B49" s="36" t="s">
        <v>113</v>
      </c>
      <c r="C49" s="28">
        <v>0.117</v>
      </c>
      <c r="D49" s="8">
        <v>6160.7</v>
      </c>
      <c r="E49" s="12">
        <f t="shared" si="2"/>
        <v>720.8019</v>
      </c>
    </row>
    <row r="50" spans="1:5" ht="15">
      <c r="A50" s="30">
        <v>5.3</v>
      </c>
      <c r="B50" s="36" t="s">
        <v>27</v>
      </c>
      <c r="C50" s="28">
        <v>0.1618</v>
      </c>
      <c r="D50" s="8">
        <v>6160.7</v>
      </c>
      <c r="E50" s="12">
        <f t="shared" si="2"/>
        <v>996.80126</v>
      </c>
    </row>
    <row r="51" spans="1:5" ht="15">
      <c r="A51" s="30">
        <v>5.4</v>
      </c>
      <c r="B51" s="36" t="s">
        <v>28</v>
      </c>
      <c r="C51" s="28">
        <v>0.2857</v>
      </c>
      <c r="D51" s="8">
        <v>6160.7</v>
      </c>
      <c r="E51" s="12">
        <f t="shared" si="2"/>
        <v>1760.11199</v>
      </c>
    </row>
    <row r="52" spans="1:5" ht="15">
      <c r="A52" s="31">
        <v>6</v>
      </c>
      <c r="B52" s="34" t="s">
        <v>42</v>
      </c>
      <c r="C52" s="27">
        <v>2.2697</v>
      </c>
      <c r="D52" s="8">
        <v>6160.7</v>
      </c>
      <c r="E52" s="40">
        <f t="shared" si="2"/>
        <v>13982.940789999999</v>
      </c>
    </row>
    <row r="53" spans="1:5" ht="15">
      <c r="A53" s="35">
        <v>6.1</v>
      </c>
      <c r="B53" s="34" t="s">
        <v>115</v>
      </c>
      <c r="C53" s="27">
        <f>C59*9.85%</f>
        <v>1.153435</v>
      </c>
      <c r="D53" s="8">
        <v>6160.7</v>
      </c>
      <c r="E53" s="40">
        <f t="shared" si="2"/>
        <v>7105.967004499999</v>
      </c>
    </row>
    <row r="54" spans="1:5" ht="15">
      <c r="A54" s="31">
        <v>7</v>
      </c>
      <c r="B54" s="34" t="s">
        <v>29</v>
      </c>
      <c r="C54" s="27">
        <v>0.009</v>
      </c>
      <c r="D54" s="8">
        <v>6160.7</v>
      </c>
      <c r="E54" s="40">
        <v>53.14</v>
      </c>
    </row>
    <row r="55" spans="1:5" ht="15">
      <c r="A55" s="31">
        <v>8</v>
      </c>
      <c r="B55" s="34" t="s">
        <v>30</v>
      </c>
      <c r="C55" s="29">
        <f>C54+C52+C47+C39+C35+C22+C11</f>
        <v>11.350357200000001</v>
      </c>
      <c r="D55" s="8">
        <v>6160.7</v>
      </c>
      <c r="E55" s="40">
        <f>E11+E22+E35+E39+E47+E52+E54</f>
        <v>69923.83930204</v>
      </c>
    </row>
    <row r="56" spans="1:5" ht="15">
      <c r="A56" s="38">
        <v>9</v>
      </c>
      <c r="B56" s="36" t="s">
        <v>31</v>
      </c>
      <c r="C56" s="28">
        <v>0.2342</v>
      </c>
      <c r="D56" s="8">
        <v>6160.7</v>
      </c>
      <c r="E56" s="12">
        <f>C56*D56</f>
        <v>1442.83594</v>
      </c>
    </row>
    <row r="57" spans="1:5" ht="15">
      <c r="A57" s="38">
        <v>10</v>
      </c>
      <c r="B57" s="36" t="s">
        <v>43</v>
      </c>
      <c r="C57" s="51">
        <v>0.1254</v>
      </c>
      <c r="D57" s="8">
        <v>6160.7</v>
      </c>
      <c r="E57" s="12">
        <f>C57*D57+2.57</f>
        <v>775.1217800000001</v>
      </c>
    </row>
    <row r="58" spans="1:5" ht="15">
      <c r="A58" s="31">
        <v>11</v>
      </c>
      <c r="B58" s="54" t="s">
        <v>32</v>
      </c>
      <c r="C58" s="27">
        <f>C55+C56+C57</f>
        <v>11.709957200000002</v>
      </c>
      <c r="D58" s="8">
        <v>6160.7</v>
      </c>
      <c r="E58" s="40">
        <f>E55+E56+E57</f>
        <v>72141.79702204</v>
      </c>
    </row>
    <row r="59" spans="3:6" ht="15">
      <c r="C59" s="75">
        <v>11.71</v>
      </c>
      <c r="F59" s="80"/>
    </row>
    <row r="60" ht="15">
      <c r="C60" s="59"/>
    </row>
    <row r="62" spans="2:5" ht="15">
      <c r="B62" t="s">
        <v>151</v>
      </c>
      <c r="C62" s="81"/>
      <c r="E62" s="87" t="s">
        <v>152</v>
      </c>
    </row>
    <row r="63" ht="29.25" customHeight="1"/>
    <row r="64" ht="13.5" customHeight="1"/>
    <row r="70" ht="36" customHeight="1"/>
    <row r="88" ht="15">
      <c r="F88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1.8515625" style="0" customWidth="1"/>
    <col min="2" max="2" width="46.57421875" style="0" customWidth="1"/>
    <col min="3" max="3" width="15.140625" style="0" hidden="1" customWidth="1"/>
    <col min="4" max="4" width="15.57421875" style="0" hidden="1" customWidth="1"/>
    <col min="5" max="5" width="31.57421875" style="0" customWidth="1"/>
  </cols>
  <sheetData>
    <row r="1" spans="1:5" ht="55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50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5" t="s">
        <v>0</v>
      </c>
      <c r="B7" s="95"/>
      <c r="C7" s="95"/>
      <c r="D7" s="95"/>
      <c r="E7" s="95"/>
    </row>
    <row r="8" spans="1:5" ht="15">
      <c r="A8" s="96" t="s">
        <v>1</v>
      </c>
      <c r="B8" s="96"/>
      <c r="C8" s="7"/>
      <c r="D8" s="7"/>
      <c r="E8" s="8">
        <v>4379.5</v>
      </c>
    </row>
    <row r="9" spans="1:5" ht="15">
      <c r="A9" s="96" t="s">
        <v>2</v>
      </c>
      <c r="B9" s="96"/>
      <c r="C9" s="7"/>
      <c r="D9" s="7"/>
      <c r="E9" s="8">
        <v>11.27</v>
      </c>
    </row>
    <row r="10" spans="1:5" ht="15">
      <c r="A10" s="98"/>
      <c r="B10" s="98"/>
      <c r="C10" s="7"/>
      <c r="D10" s="7"/>
      <c r="E10" s="13">
        <f>E8*E9</f>
        <v>49356.965</v>
      </c>
    </row>
    <row r="11" spans="1:5" ht="36" customHeight="1">
      <c r="A11" s="9" t="s">
        <v>34</v>
      </c>
      <c r="B11" s="10" t="s">
        <v>3</v>
      </c>
      <c r="C11" s="93" t="s">
        <v>33</v>
      </c>
      <c r="D11" s="93"/>
      <c r="E11" s="93"/>
    </row>
    <row r="12" spans="1:5" ht="23.25">
      <c r="A12" s="33">
        <v>1</v>
      </c>
      <c r="B12" s="34" t="s">
        <v>35</v>
      </c>
      <c r="C12" s="27">
        <f>C15+C17+C18+C20+C21+C22</f>
        <v>2.8056694</v>
      </c>
      <c r="D12" s="7">
        <v>4379.5</v>
      </c>
      <c r="E12" s="40">
        <f>C12*D12</f>
        <v>12287.429137300001</v>
      </c>
    </row>
    <row r="13" spans="1:5" ht="15">
      <c r="A13" s="45"/>
      <c r="B13" s="46" t="s">
        <v>4</v>
      </c>
      <c r="C13" s="47"/>
      <c r="D13" s="7">
        <v>4379.5</v>
      </c>
      <c r="E13" s="12"/>
    </row>
    <row r="14" spans="1:5" ht="15">
      <c r="A14" s="3">
        <v>1.1</v>
      </c>
      <c r="B14" s="4" t="s">
        <v>36</v>
      </c>
      <c r="C14" s="5">
        <f>C15+C16</f>
        <v>2.0647</v>
      </c>
      <c r="D14" s="7">
        <v>4379.5</v>
      </c>
      <c r="E14" s="12">
        <f>C14*D14</f>
        <v>9042.353650000001</v>
      </c>
    </row>
    <row r="15" spans="1:5" ht="15">
      <c r="A15" s="2"/>
      <c r="B15" s="4" t="s">
        <v>5</v>
      </c>
      <c r="C15" s="6">
        <v>2.0647</v>
      </c>
      <c r="D15" s="7">
        <v>4379.5</v>
      </c>
      <c r="E15" s="12">
        <f>C15*D15</f>
        <v>9042.353650000001</v>
      </c>
    </row>
    <row r="16" spans="1:5" ht="15">
      <c r="A16" s="2"/>
      <c r="B16" s="4" t="s">
        <v>6</v>
      </c>
      <c r="C16" s="6"/>
      <c r="D16" s="7">
        <v>4379.5</v>
      </c>
      <c r="E16" s="12"/>
    </row>
    <row r="17" spans="1:5" ht="15">
      <c r="A17" s="2">
        <v>1.2</v>
      </c>
      <c r="B17" s="4" t="s">
        <v>113</v>
      </c>
      <c r="C17" s="6">
        <f>(C15+C16)*0.202</f>
        <v>0.4170694000000001</v>
      </c>
      <c r="D17" s="7">
        <v>4379.5</v>
      </c>
      <c r="E17" s="12">
        <f>C17*D17</f>
        <v>1826.5554373000004</v>
      </c>
    </row>
    <row r="18" spans="1:5" ht="23.25">
      <c r="A18" s="2">
        <v>1.3</v>
      </c>
      <c r="B18" s="4" t="s">
        <v>132</v>
      </c>
      <c r="C18" s="6">
        <v>0.0302</v>
      </c>
      <c r="D18" s="7">
        <v>4379.5</v>
      </c>
      <c r="E18" s="12">
        <f>C18*D18</f>
        <v>132.2609</v>
      </c>
    </row>
    <row r="19" spans="1:5" ht="15">
      <c r="A19" s="2">
        <v>1.4</v>
      </c>
      <c r="B19" s="36" t="s">
        <v>7</v>
      </c>
      <c r="C19" s="28"/>
      <c r="D19" s="7">
        <v>4379.5</v>
      </c>
      <c r="E19" s="12"/>
    </row>
    <row r="20" spans="1:5" ht="15">
      <c r="A20" s="2">
        <v>1.5</v>
      </c>
      <c r="B20" s="36" t="s">
        <v>8</v>
      </c>
      <c r="C20" s="28">
        <v>0.0821</v>
      </c>
      <c r="D20" s="7">
        <v>4379.5</v>
      </c>
      <c r="E20" s="12">
        <f aca="true" t="shared" si="0" ref="E20:E35">C20*D20</f>
        <v>359.55695000000003</v>
      </c>
    </row>
    <row r="21" spans="1:5" ht="15">
      <c r="A21" s="2">
        <v>1.6</v>
      </c>
      <c r="B21" s="36" t="s">
        <v>133</v>
      </c>
      <c r="C21" s="28">
        <v>0.1846</v>
      </c>
      <c r="D21" s="7">
        <v>4379.5</v>
      </c>
      <c r="E21" s="12">
        <f t="shared" si="0"/>
        <v>808.4557</v>
      </c>
    </row>
    <row r="22" spans="1:5" ht="15">
      <c r="A22" s="2">
        <v>1.7</v>
      </c>
      <c r="B22" s="36" t="s">
        <v>134</v>
      </c>
      <c r="C22" s="48">
        <v>0.027</v>
      </c>
      <c r="D22" s="7">
        <v>4379.5</v>
      </c>
      <c r="E22" s="12">
        <f t="shared" si="0"/>
        <v>118.2465</v>
      </c>
    </row>
    <row r="23" spans="1:5" ht="15">
      <c r="A23" s="31">
        <v>2</v>
      </c>
      <c r="B23" s="34" t="s">
        <v>9</v>
      </c>
      <c r="C23" s="27">
        <f>SUM(C24:C34)</f>
        <v>1.762</v>
      </c>
      <c r="D23" s="7">
        <v>4379.5</v>
      </c>
      <c r="E23" s="40">
        <f t="shared" si="0"/>
        <v>7716.679</v>
      </c>
    </row>
    <row r="24" spans="1:5" ht="15">
      <c r="A24" s="30">
        <v>2.1</v>
      </c>
      <c r="B24" s="36" t="s">
        <v>10</v>
      </c>
      <c r="C24" s="28">
        <v>0.7985</v>
      </c>
      <c r="D24" s="7">
        <v>4379.5</v>
      </c>
      <c r="E24" s="12">
        <f t="shared" si="0"/>
        <v>3497.03075</v>
      </c>
    </row>
    <row r="25" spans="1:5" ht="15">
      <c r="A25" s="30">
        <v>2.2</v>
      </c>
      <c r="B25" s="36" t="s">
        <v>11</v>
      </c>
      <c r="C25" s="28">
        <v>0.3804</v>
      </c>
      <c r="D25" s="7">
        <v>4379.5</v>
      </c>
      <c r="E25" s="12">
        <f t="shared" si="0"/>
        <v>1665.9618</v>
      </c>
    </row>
    <row r="26" spans="1:7" ht="23.25">
      <c r="A26" s="30">
        <v>2.3</v>
      </c>
      <c r="B26" s="36" t="s">
        <v>37</v>
      </c>
      <c r="C26" s="28">
        <v>0.0213</v>
      </c>
      <c r="D26" s="7">
        <v>4379.5</v>
      </c>
      <c r="E26" s="12">
        <f t="shared" si="0"/>
        <v>93.28335</v>
      </c>
      <c r="G26" s="28"/>
    </row>
    <row r="27" spans="1:7" ht="15">
      <c r="A27" s="30">
        <v>2.4</v>
      </c>
      <c r="B27" s="36" t="s">
        <v>12</v>
      </c>
      <c r="C27" s="28">
        <v>0.28</v>
      </c>
      <c r="D27" s="7">
        <v>4379.5</v>
      </c>
      <c r="E27" s="12">
        <f t="shared" si="0"/>
        <v>1226.2600000000002</v>
      </c>
      <c r="G27" s="28"/>
    </row>
    <row r="28" spans="1:7" ht="15">
      <c r="A28" s="30">
        <v>2.5</v>
      </c>
      <c r="B28" s="36" t="s">
        <v>38</v>
      </c>
      <c r="C28" s="28">
        <v>0.1254</v>
      </c>
      <c r="D28" s="7">
        <v>4379.5</v>
      </c>
      <c r="E28" s="12">
        <f t="shared" si="0"/>
        <v>549.1893</v>
      </c>
      <c r="G28" s="28"/>
    </row>
    <row r="29" spans="1:7" ht="23.25">
      <c r="A29" s="30">
        <v>2.6</v>
      </c>
      <c r="B29" s="36" t="s">
        <v>13</v>
      </c>
      <c r="C29" s="28">
        <v>0.009</v>
      </c>
      <c r="D29" s="7">
        <v>4379.5</v>
      </c>
      <c r="E29" s="12">
        <f t="shared" si="0"/>
        <v>39.415499999999994</v>
      </c>
      <c r="G29" s="28"/>
    </row>
    <row r="30" spans="1:7" ht="15">
      <c r="A30" s="30">
        <v>2.7</v>
      </c>
      <c r="B30" s="36" t="s">
        <v>14</v>
      </c>
      <c r="C30" s="28">
        <v>0.038</v>
      </c>
      <c r="D30" s="7">
        <v>4379.5</v>
      </c>
      <c r="E30" s="12">
        <f t="shared" si="0"/>
        <v>166.421</v>
      </c>
      <c r="G30" s="28"/>
    </row>
    <row r="31" spans="1:7" ht="15">
      <c r="A31" s="37" t="s">
        <v>146</v>
      </c>
      <c r="B31" s="36" t="s">
        <v>15</v>
      </c>
      <c r="C31" s="28">
        <v>0.0144</v>
      </c>
      <c r="D31" s="7">
        <v>4379.5</v>
      </c>
      <c r="E31" s="12">
        <f t="shared" si="0"/>
        <v>63.0648</v>
      </c>
      <c r="G31" s="28"/>
    </row>
    <row r="32" spans="1:7" ht="15">
      <c r="A32" s="82">
        <v>2.9</v>
      </c>
      <c r="B32" s="36" t="s">
        <v>16</v>
      </c>
      <c r="C32" s="28">
        <v>0.0262</v>
      </c>
      <c r="D32" s="7">
        <v>4379.5</v>
      </c>
      <c r="E32" s="12">
        <f t="shared" si="0"/>
        <v>114.7429</v>
      </c>
      <c r="G32" s="28"/>
    </row>
    <row r="33" spans="1:7" ht="15">
      <c r="A33" s="73">
        <v>2.1</v>
      </c>
      <c r="B33" s="36" t="s">
        <v>17</v>
      </c>
      <c r="C33" s="28">
        <v>0.049</v>
      </c>
      <c r="D33" s="7">
        <v>4379.5</v>
      </c>
      <c r="E33" s="12">
        <f t="shared" si="0"/>
        <v>214.59550000000002</v>
      </c>
      <c r="G33" s="28"/>
    </row>
    <row r="34" spans="1:7" ht="23.25">
      <c r="A34" s="30">
        <v>2.11</v>
      </c>
      <c r="B34" s="36" t="s">
        <v>136</v>
      </c>
      <c r="C34" s="28">
        <v>0.0198</v>
      </c>
      <c r="D34" s="7">
        <v>4379.5</v>
      </c>
      <c r="E34" s="12">
        <f t="shared" si="0"/>
        <v>86.7141</v>
      </c>
      <c r="G34" s="74"/>
    </row>
    <row r="35" spans="1:7" ht="23.25">
      <c r="A35" s="31">
        <v>3</v>
      </c>
      <c r="B35" s="34" t="s">
        <v>18</v>
      </c>
      <c r="C35" s="27">
        <f>SUM(C36:C38)</f>
        <v>0</v>
      </c>
      <c r="D35" s="7">
        <v>4379.5</v>
      </c>
      <c r="E35" s="40">
        <f t="shared" si="0"/>
        <v>0</v>
      </c>
      <c r="G35" s="81"/>
    </row>
    <row r="36" spans="1:5" ht="15">
      <c r="A36" s="30">
        <v>3.1</v>
      </c>
      <c r="B36" s="36" t="s">
        <v>19</v>
      </c>
      <c r="C36" s="28"/>
      <c r="D36" s="7">
        <v>4379.5</v>
      </c>
      <c r="E36" s="12"/>
    </row>
    <row r="37" spans="1:5" ht="15">
      <c r="A37" s="30">
        <v>3.2</v>
      </c>
      <c r="B37" s="36" t="s">
        <v>20</v>
      </c>
      <c r="C37" s="28"/>
      <c r="D37" s="7">
        <v>4379.5</v>
      </c>
      <c r="E37" s="12"/>
    </row>
    <row r="38" spans="1:8" ht="15">
      <c r="A38" s="30">
        <v>3.3</v>
      </c>
      <c r="B38" s="36" t="s">
        <v>21</v>
      </c>
      <c r="C38" s="28"/>
      <c r="D38" s="7">
        <v>4379.5</v>
      </c>
      <c r="E38" s="12"/>
      <c r="G38" s="81"/>
      <c r="H38" s="81"/>
    </row>
    <row r="39" spans="1:5" ht="23.25">
      <c r="A39" s="31">
        <v>4</v>
      </c>
      <c r="B39" s="34" t="s">
        <v>22</v>
      </c>
      <c r="C39" s="27">
        <f>SUM(C40:C46)</f>
        <v>3.1740999999999997</v>
      </c>
      <c r="D39" s="7">
        <v>4379.5</v>
      </c>
      <c r="E39" s="40">
        <f aca="true" t="shared" si="1" ref="E39:E55">C39*D39</f>
        <v>13900.970949999999</v>
      </c>
    </row>
    <row r="40" spans="1:5" ht="23.25">
      <c r="A40" s="30">
        <v>4.1</v>
      </c>
      <c r="B40" s="36" t="s">
        <v>39</v>
      </c>
      <c r="C40" s="28">
        <v>1.9848</v>
      </c>
      <c r="D40" s="7">
        <v>4379.5</v>
      </c>
      <c r="E40" s="12">
        <f t="shared" si="1"/>
        <v>8692.4316</v>
      </c>
    </row>
    <row r="41" spans="1:5" ht="15">
      <c r="A41" s="30">
        <v>4.2</v>
      </c>
      <c r="B41" s="36" t="s">
        <v>113</v>
      </c>
      <c r="C41" s="28">
        <v>0.4009</v>
      </c>
      <c r="D41" s="7">
        <v>4379.5</v>
      </c>
      <c r="E41" s="12">
        <f t="shared" si="1"/>
        <v>1755.74155</v>
      </c>
    </row>
    <row r="42" spans="1:5" ht="15">
      <c r="A42" s="30">
        <v>4.3</v>
      </c>
      <c r="B42" s="36" t="s">
        <v>23</v>
      </c>
      <c r="C42" s="28">
        <v>0.3953</v>
      </c>
      <c r="D42" s="7">
        <v>4379.5</v>
      </c>
      <c r="E42" s="12">
        <f t="shared" si="1"/>
        <v>1731.21635</v>
      </c>
    </row>
    <row r="43" spans="1:5" ht="15">
      <c r="A43" s="30">
        <v>4.4</v>
      </c>
      <c r="B43" s="36" t="s">
        <v>137</v>
      </c>
      <c r="C43" s="28">
        <v>0.0383</v>
      </c>
      <c r="D43" s="7">
        <v>4379.5</v>
      </c>
      <c r="E43" s="12">
        <f t="shared" si="1"/>
        <v>167.73485</v>
      </c>
    </row>
    <row r="44" spans="1:5" ht="15">
      <c r="A44" s="30">
        <v>4.5</v>
      </c>
      <c r="B44" s="36" t="s">
        <v>24</v>
      </c>
      <c r="C44" s="28">
        <v>0.0012</v>
      </c>
      <c r="D44" s="7">
        <v>4379.5</v>
      </c>
      <c r="E44" s="12">
        <f t="shared" si="1"/>
        <v>5.2554</v>
      </c>
    </row>
    <row r="45" spans="1:5" ht="15">
      <c r="A45" s="30">
        <v>4.6</v>
      </c>
      <c r="B45" s="36" t="s">
        <v>25</v>
      </c>
      <c r="C45" s="28">
        <v>0.0819</v>
      </c>
      <c r="D45" s="7">
        <v>4379.5</v>
      </c>
      <c r="E45" s="12">
        <f t="shared" si="1"/>
        <v>358.68105</v>
      </c>
    </row>
    <row r="46" spans="1:5" ht="15">
      <c r="A46" s="30">
        <v>4.7</v>
      </c>
      <c r="B46" s="36" t="s">
        <v>40</v>
      </c>
      <c r="C46" s="28">
        <v>0.2717</v>
      </c>
      <c r="D46" s="7">
        <v>4379.5</v>
      </c>
      <c r="E46" s="12">
        <f t="shared" si="1"/>
        <v>1189.91015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v>4379.5</v>
      </c>
      <c r="E47" s="40">
        <f t="shared" si="1"/>
        <v>5009.710050000001</v>
      </c>
    </row>
    <row r="48" spans="1:5" ht="23.25">
      <c r="A48" s="30">
        <v>5.1</v>
      </c>
      <c r="B48" s="36" t="s">
        <v>41</v>
      </c>
      <c r="C48" s="28">
        <v>0.5794</v>
      </c>
      <c r="D48" s="7">
        <v>4379.5</v>
      </c>
      <c r="E48" s="12">
        <f t="shared" si="1"/>
        <v>2537.4823</v>
      </c>
    </row>
    <row r="49" spans="1:5" ht="15">
      <c r="A49" s="30">
        <v>5.2</v>
      </c>
      <c r="B49" s="36" t="s">
        <v>113</v>
      </c>
      <c r="C49" s="28">
        <v>0.117</v>
      </c>
      <c r="D49" s="7">
        <v>4379.5</v>
      </c>
      <c r="E49" s="12">
        <f t="shared" si="1"/>
        <v>512.4015</v>
      </c>
    </row>
    <row r="50" spans="1:5" ht="15">
      <c r="A50" s="30">
        <v>5.3</v>
      </c>
      <c r="B50" s="36" t="s">
        <v>27</v>
      </c>
      <c r="C50" s="28">
        <v>0.1618</v>
      </c>
      <c r="D50" s="7">
        <v>4379.5</v>
      </c>
      <c r="E50" s="12">
        <f t="shared" si="1"/>
        <v>708.6031</v>
      </c>
    </row>
    <row r="51" spans="1:5" ht="15">
      <c r="A51" s="30">
        <v>5.4</v>
      </c>
      <c r="B51" s="36" t="s">
        <v>28</v>
      </c>
      <c r="C51" s="28">
        <v>0.2857</v>
      </c>
      <c r="D51" s="7">
        <v>4379.5</v>
      </c>
      <c r="E51" s="12">
        <f t="shared" si="1"/>
        <v>1251.22315</v>
      </c>
    </row>
    <row r="52" spans="1:5" ht="15">
      <c r="A52" s="31">
        <v>6</v>
      </c>
      <c r="B52" s="34" t="s">
        <v>42</v>
      </c>
      <c r="C52" s="27">
        <v>2.1347</v>
      </c>
      <c r="D52" s="7">
        <v>4379.5</v>
      </c>
      <c r="E52" s="40">
        <f t="shared" si="1"/>
        <v>9348.91865</v>
      </c>
    </row>
    <row r="53" spans="1:5" ht="15">
      <c r="A53" s="35">
        <v>6.1</v>
      </c>
      <c r="B53" s="34" t="s">
        <v>115</v>
      </c>
      <c r="C53" s="27">
        <f>C59*9.85%</f>
        <v>1.1100949999999998</v>
      </c>
      <c r="D53" s="7">
        <v>4379.5</v>
      </c>
      <c r="E53" s="40">
        <f t="shared" si="1"/>
        <v>4861.6610525</v>
      </c>
    </row>
    <row r="54" spans="1:5" ht="15">
      <c r="A54" s="31">
        <v>7</v>
      </c>
      <c r="B54" s="34" t="s">
        <v>29</v>
      </c>
      <c r="C54" s="27">
        <v>0.009</v>
      </c>
      <c r="D54" s="7">
        <v>4379.5</v>
      </c>
      <c r="E54" s="40">
        <f t="shared" si="1"/>
        <v>39.415499999999994</v>
      </c>
    </row>
    <row r="55" spans="1:5" ht="15">
      <c r="A55" s="31">
        <v>8</v>
      </c>
      <c r="B55" s="34" t="s">
        <v>30</v>
      </c>
      <c r="C55" s="29">
        <f>C54+C52+C47+C39+C35+C23+C12</f>
        <v>11.0293694</v>
      </c>
      <c r="D55" s="7">
        <v>4379.5</v>
      </c>
      <c r="E55" s="40">
        <f t="shared" si="1"/>
        <v>48303.123287300004</v>
      </c>
    </row>
    <row r="56" spans="1:5" ht="15">
      <c r="A56" s="38">
        <v>9</v>
      </c>
      <c r="B56" s="36" t="s">
        <v>31</v>
      </c>
      <c r="C56" s="28">
        <v>0.1152</v>
      </c>
      <c r="D56" s="7">
        <v>4379.5</v>
      </c>
      <c r="E56" s="12">
        <f>C56*D56</f>
        <v>504.5184</v>
      </c>
    </row>
    <row r="57" spans="1:5" ht="15">
      <c r="A57" s="49">
        <v>10</v>
      </c>
      <c r="B57" s="50" t="s">
        <v>143</v>
      </c>
      <c r="C57" s="51">
        <v>0.1254</v>
      </c>
      <c r="D57" s="7">
        <v>4379.5</v>
      </c>
      <c r="E57" s="12">
        <f>C57*D57+0.14</f>
        <v>549.3293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v>4379.5</v>
      </c>
      <c r="E58" s="40">
        <f>E55+E56+E57</f>
        <v>49356.9709873</v>
      </c>
    </row>
    <row r="59" spans="1:5" ht="15">
      <c r="A59" s="55"/>
      <c r="B59" s="56"/>
      <c r="C59" s="57">
        <v>11.27</v>
      </c>
      <c r="D59" s="7"/>
      <c r="E59" s="12"/>
    </row>
    <row r="60" ht="15">
      <c r="C60" s="57">
        <v>11.27</v>
      </c>
    </row>
    <row r="64" spans="2:5" ht="15">
      <c r="B64" t="s">
        <v>151</v>
      </c>
      <c r="E64" s="87" t="s">
        <v>152</v>
      </c>
    </row>
  </sheetData>
  <sheetProtection/>
  <mergeCells count="8">
    <mergeCell ref="C11:E11"/>
    <mergeCell ref="A5:E5"/>
    <mergeCell ref="A7:E7"/>
    <mergeCell ref="A8:B8"/>
    <mergeCell ref="A1:E1"/>
    <mergeCell ref="A3:E3"/>
    <mergeCell ref="A9:B9"/>
    <mergeCell ref="A10:B10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0.7109375" style="0" customWidth="1"/>
    <col min="3" max="3" width="13.28125" style="0" hidden="1" customWidth="1"/>
    <col min="4" max="4" width="20.00390625" style="0" hidden="1" customWidth="1"/>
    <col min="5" max="5" width="24.7109375" style="0" customWidth="1"/>
  </cols>
  <sheetData>
    <row r="1" spans="1:5" ht="42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101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597.3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6731.570999999999</v>
      </c>
    </row>
    <row r="10" spans="1:5" ht="35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2.8056694</v>
      </c>
      <c r="D11" s="7">
        <v>598.5</v>
      </c>
      <c r="E11" s="40">
        <f>C11*D11</f>
        <v>1679.1931359</v>
      </c>
    </row>
    <row r="12" spans="1:5" ht="15">
      <c r="A12" s="45"/>
      <c r="B12" s="46" t="s">
        <v>4</v>
      </c>
      <c r="C12" s="47"/>
      <c r="D12" s="7">
        <f>E7</f>
        <v>597.3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597.3</v>
      </c>
      <c r="E13" s="12">
        <f>C13*D13</f>
        <v>1233.24531</v>
      </c>
    </row>
    <row r="14" spans="1:5" ht="15">
      <c r="A14" s="2"/>
      <c r="B14" s="4" t="s">
        <v>5</v>
      </c>
      <c r="C14" s="6">
        <v>2.0647</v>
      </c>
      <c r="D14" s="7">
        <f>E7</f>
        <v>597.3</v>
      </c>
      <c r="E14" s="12">
        <f>C14*D14</f>
        <v>1233.24531</v>
      </c>
    </row>
    <row r="15" spans="1:5" ht="15">
      <c r="A15" s="2"/>
      <c r="B15" s="4" t="s">
        <v>6</v>
      </c>
      <c r="C15" s="6"/>
      <c r="D15" s="7">
        <f>E7</f>
        <v>597.3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597.3</v>
      </c>
      <c r="E16" s="12">
        <f>C16*D16</f>
        <v>249.11555262000005</v>
      </c>
    </row>
    <row r="17" spans="1:5" ht="15">
      <c r="A17" s="2">
        <v>1.3</v>
      </c>
      <c r="B17" s="4" t="s">
        <v>132</v>
      </c>
      <c r="C17" s="6">
        <v>0.0302</v>
      </c>
      <c r="D17" s="7">
        <f>E7</f>
        <v>597.3</v>
      </c>
      <c r="E17" s="12">
        <f>C17*D17</f>
        <v>18.03846</v>
      </c>
    </row>
    <row r="18" spans="1:5" ht="15">
      <c r="A18" s="2">
        <v>1.4</v>
      </c>
      <c r="B18" s="36" t="s">
        <v>7</v>
      </c>
      <c r="C18" s="28"/>
      <c r="D18" s="7">
        <f>E7</f>
        <v>597.3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597.3</v>
      </c>
      <c r="E19" s="12">
        <f aca="true" t="shared" si="0" ref="E19:E35">C19*D19</f>
        <v>49.03833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597.3</v>
      </c>
      <c r="E20" s="12">
        <f t="shared" si="0"/>
        <v>110.26157999999998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597.3</v>
      </c>
      <c r="E21" s="12">
        <f t="shared" si="0"/>
        <v>16.1271</v>
      </c>
    </row>
    <row r="22" spans="1:5" ht="15">
      <c r="A22" s="31">
        <v>2</v>
      </c>
      <c r="B22" s="34" t="s">
        <v>9</v>
      </c>
      <c r="C22" s="27">
        <f>SUM(C23:C34)</f>
        <v>1.9616</v>
      </c>
      <c r="D22" s="7">
        <f>E7</f>
        <v>597.3</v>
      </c>
      <c r="E22" s="40">
        <f t="shared" si="0"/>
        <v>1171.6636799999999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597.3</v>
      </c>
      <c r="E23" s="12">
        <f t="shared" si="0"/>
        <v>476.94404999999995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597.3</v>
      </c>
      <c r="E24" s="12">
        <f t="shared" si="0"/>
        <v>227.21292</v>
      </c>
    </row>
    <row r="25" spans="1:5" ht="15">
      <c r="A25" s="30">
        <v>2.3</v>
      </c>
      <c r="B25" s="36" t="s">
        <v>37</v>
      </c>
      <c r="C25" s="28">
        <v>0.0213</v>
      </c>
      <c r="D25" s="7">
        <f>E7</f>
        <v>597.3</v>
      </c>
      <c r="E25" s="12">
        <f t="shared" si="0"/>
        <v>12.722489999999999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597.3</v>
      </c>
      <c r="E26" s="12">
        <f t="shared" si="0"/>
        <v>167.244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597.3</v>
      </c>
      <c r="E27" s="12">
        <f t="shared" si="0"/>
        <v>74.90142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597.3</v>
      </c>
      <c r="E28" s="12">
        <f t="shared" si="0"/>
        <v>5.375699999999999</v>
      </c>
    </row>
    <row r="29" spans="1:5" ht="15">
      <c r="A29" s="30">
        <v>2.7</v>
      </c>
      <c r="B29" s="36" t="s">
        <v>135</v>
      </c>
      <c r="C29" s="28">
        <v>0.1996</v>
      </c>
      <c r="D29" s="7">
        <f>D28</f>
        <v>597.3</v>
      </c>
      <c r="E29" s="12">
        <f t="shared" si="0"/>
        <v>119.22107999999999</v>
      </c>
    </row>
    <row r="30" spans="1:5" ht="15">
      <c r="A30" s="30">
        <v>2.8</v>
      </c>
      <c r="B30" s="36" t="s">
        <v>14</v>
      </c>
      <c r="C30" s="28">
        <v>0.038</v>
      </c>
      <c r="D30" s="7">
        <f>D29</f>
        <v>597.3</v>
      </c>
      <c r="E30" s="12">
        <f t="shared" si="0"/>
        <v>22.6974</v>
      </c>
    </row>
    <row r="31" spans="1:5" ht="15">
      <c r="A31" s="37" t="s">
        <v>144</v>
      </c>
      <c r="B31" s="36" t="s">
        <v>15</v>
      </c>
      <c r="C31" s="28">
        <v>0.0144</v>
      </c>
      <c r="D31" s="7">
        <f>D29</f>
        <v>597.3</v>
      </c>
      <c r="E31" s="12">
        <f t="shared" si="0"/>
        <v>8.60112</v>
      </c>
    </row>
    <row r="32" spans="1:5" ht="15">
      <c r="A32" s="73">
        <v>2.1</v>
      </c>
      <c r="B32" s="36" t="s">
        <v>16</v>
      </c>
      <c r="C32" s="28">
        <v>0.0262</v>
      </c>
      <c r="D32" s="7">
        <f>D29</f>
        <v>597.3</v>
      </c>
      <c r="E32" s="12">
        <f t="shared" si="0"/>
        <v>15.64926</v>
      </c>
    </row>
    <row r="33" spans="1:5" ht="15">
      <c r="A33" s="30">
        <v>2.11</v>
      </c>
      <c r="B33" s="36" t="s">
        <v>17</v>
      </c>
      <c r="C33" s="28">
        <v>0.049</v>
      </c>
      <c r="D33" s="7">
        <f>D30</f>
        <v>597.3</v>
      </c>
      <c r="E33" s="12">
        <f t="shared" si="0"/>
        <v>29.267699999999998</v>
      </c>
    </row>
    <row r="34" spans="1:5" ht="23.25">
      <c r="A34" s="30">
        <v>2.12</v>
      </c>
      <c r="B34" s="36" t="s">
        <v>136</v>
      </c>
      <c r="C34" s="28">
        <v>0.0198</v>
      </c>
      <c r="D34" s="7">
        <f>D33</f>
        <v>597.3</v>
      </c>
      <c r="E34" s="12">
        <f t="shared" si="0"/>
        <v>11.82654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597.3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597.3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597.3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597.3</v>
      </c>
      <c r="E38" s="12"/>
    </row>
    <row r="39" spans="1:5" ht="15">
      <c r="A39" s="31">
        <v>4</v>
      </c>
      <c r="B39" s="34" t="s">
        <v>22</v>
      </c>
      <c r="C39" s="27">
        <f>SUM(C40:C46)</f>
        <v>2.9745</v>
      </c>
      <c r="D39" s="7">
        <f>D38</f>
        <v>597.3</v>
      </c>
      <c r="E39" s="40">
        <f aca="true" t="shared" si="1" ref="E39:E56">C39*D39</f>
        <v>1776.6688499999998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597.3</v>
      </c>
      <c r="E40" s="12">
        <f t="shared" si="1"/>
        <v>1185.5210399999999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597.3</v>
      </c>
      <c r="E41" s="12">
        <f t="shared" si="1"/>
        <v>239.45756999999998</v>
      </c>
    </row>
    <row r="42" spans="1:5" ht="15">
      <c r="A42" s="30">
        <v>4.3</v>
      </c>
      <c r="B42" s="36" t="s">
        <v>23</v>
      </c>
      <c r="C42" s="28">
        <v>0.2753</v>
      </c>
      <c r="D42" s="7">
        <f>D38</f>
        <v>597.3</v>
      </c>
      <c r="E42" s="12">
        <f t="shared" si="1"/>
        <v>164.43668999999997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597.3</v>
      </c>
      <c r="E43" s="12">
        <f t="shared" si="1"/>
        <v>22.87659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597.3</v>
      </c>
      <c r="E44" s="12">
        <f t="shared" si="1"/>
        <v>0.7167599999999998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597.3</v>
      </c>
      <c r="E45" s="12">
        <f t="shared" si="1"/>
        <v>48.91887</v>
      </c>
    </row>
    <row r="46" spans="1:5" ht="15">
      <c r="A46" s="30">
        <v>4.7</v>
      </c>
      <c r="B46" s="36" t="s">
        <v>40</v>
      </c>
      <c r="C46" s="28">
        <v>0.1921</v>
      </c>
      <c r="D46" s="7">
        <f>D42</f>
        <v>597.3</v>
      </c>
      <c r="E46" s="12">
        <f t="shared" si="1"/>
        <v>114.74132999999999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597.3</v>
      </c>
      <c r="E47" s="40">
        <f t="shared" si="1"/>
        <v>683.25147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597.3</v>
      </c>
      <c r="E48" s="12">
        <f t="shared" si="1"/>
        <v>346.07562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597.3</v>
      </c>
      <c r="E49" s="12">
        <f t="shared" si="1"/>
        <v>69.8841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597.3</v>
      </c>
      <c r="E50" s="12">
        <f t="shared" si="1"/>
        <v>96.64313999999999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597.3</v>
      </c>
      <c r="E51" s="12">
        <f t="shared" si="1"/>
        <v>170.64861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597.3</v>
      </c>
      <c r="E52" s="40">
        <f t="shared" si="1"/>
        <v>1275.05631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597.3</v>
      </c>
      <c r="E53" s="40">
        <f t="shared" si="1"/>
        <v>663.0597434999999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597.3</v>
      </c>
      <c r="E54" s="40">
        <f t="shared" si="1"/>
        <v>5.375699999999999</v>
      </c>
    </row>
    <row r="55" spans="1:5" ht="15">
      <c r="A55" s="31">
        <v>8</v>
      </c>
      <c r="B55" s="34" t="s">
        <v>30</v>
      </c>
      <c r="C55" s="29">
        <f>C54+C52+C47+C39+C35+C22+C11</f>
        <v>11.0293694</v>
      </c>
      <c r="D55" s="7">
        <f>D43</f>
        <v>597.3</v>
      </c>
      <c r="E55" s="40">
        <f t="shared" si="1"/>
        <v>6587.84234262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597.3</v>
      </c>
      <c r="E56" s="12">
        <f t="shared" si="1"/>
        <v>68.80896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597.3</v>
      </c>
      <c r="E57" s="12">
        <f>C57*D57+0.02</f>
        <v>74.92142</v>
      </c>
    </row>
    <row r="58" spans="1:5" ht="15">
      <c r="A58" s="31">
        <v>11</v>
      </c>
      <c r="B58" s="54" t="s">
        <v>32</v>
      </c>
      <c r="C58" s="27">
        <f>C55+C56+C57</f>
        <v>11.2699694</v>
      </c>
      <c r="D58" s="7">
        <f>D47</f>
        <v>597.3</v>
      </c>
      <c r="E58" s="40">
        <f>E55+E56+E57</f>
        <v>6731.57272262</v>
      </c>
    </row>
    <row r="59" ht="15">
      <c r="C59" s="78"/>
    </row>
    <row r="60" ht="15">
      <c r="C60" s="75">
        <v>11.27</v>
      </c>
    </row>
    <row r="62" spans="2:5" ht="31.5" customHeight="1">
      <c r="B62" t="s">
        <v>151</v>
      </c>
      <c r="E62" s="87" t="s">
        <v>152</v>
      </c>
    </row>
    <row r="69" ht="23.2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00390625" style="0" customWidth="1"/>
    <col min="3" max="3" width="21.140625" style="0" hidden="1" customWidth="1"/>
    <col min="4" max="4" width="16.7109375" style="0" hidden="1" customWidth="1"/>
    <col min="5" max="5" width="29.7109375" style="0" customWidth="1"/>
  </cols>
  <sheetData>
    <row r="1" spans="1:5" ht="42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122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4421.4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49829.17799999999</v>
      </c>
    </row>
    <row r="10" spans="1:5" ht="37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C14+C16+C17+C19+C20+C21</f>
        <v>2.8056694</v>
      </c>
      <c r="D11" s="7">
        <v>4421.4</v>
      </c>
      <c r="E11" s="40">
        <f>C11*D11</f>
        <v>12404.98668516</v>
      </c>
    </row>
    <row r="12" spans="1:5" ht="15">
      <c r="A12" s="45"/>
      <c r="B12" s="46" t="s">
        <v>4</v>
      </c>
      <c r="C12" s="47"/>
      <c r="D12" s="7">
        <f>E7</f>
        <v>4421.4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4421.4</v>
      </c>
      <c r="E13" s="12">
        <f>C13*D13</f>
        <v>9128.86458</v>
      </c>
    </row>
    <row r="14" spans="1:5" ht="15">
      <c r="A14" s="2"/>
      <c r="B14" s="4" t="s">
        <v>5</v>
      </c>
      <c r="C14" s="6">
        <v>2.0647</v>
      </c>
      <c r="D14" s="7">
        <f>E7</f>
        <v>4421.4</v>
      </c>
      <c r="E14" s="12">
        <f>C14*D14</f>
        <v>9128.86458</v>
      </c>
    </row>
    <row r="15" spans="1:5" ht="15">
      <c r="A15" s="2"/>
      <c r="B15" s="4" t="s">
        <v>6</v>
      </c>
      <c r="C15" s="6"/>
      <c r="D15" s="7">
        <f>E7</f>
        <v>4421.4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4421.4</v>
      </c>
      <c r="E16" s="12">
        <f>C16*D16</f>
        <v>1844.0306451600002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4421.4</v>
      </c>
      <c r="E17" s="12">
        <f>C17*D17</f>
        <v>133.52627999999999</v>
      </c>
    </row>
    <row r="18" spans="1:5" ht="15">
      <c r="A18" s="2">
        <v>1.4</v>
      </c>
      <c r="B18" s="36" t="s">
        <v>7</v>
      </c>
      <c r="C18" s="28"/>
      <c r="D18" s="7">
        <f>E7</f>
        <v>4421.4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4421.4</v>
      </c>
      <c r="E19" s="12">
        <f aca="true" t="shared" si="0" ref="E19:E34">C19*D19</f>
        <v>362.99694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4421.4</v>
      </c>
      <c r="E20" s="12">
        <f t="shared" si="0"/>
        <v>816.1904399999999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4421.4</v>
      </c>
      <c r="E21" s="12">
        <f t="shared" si="0"/>
        <v>119.3778</v>
      </c>
    </row>
    <row r="22" spans="1:5" ht="15">
      <c r="A22" s="31">
        <v>2</v>
      </c>
      <c r="B22" s="34" t="s">
        <v>9</v>
      </c>
      <c r="C22" s="27">
        <f>SUM(C23:C33)</f>
        <v>1.762</v>
      </c>
      <c r="D22" s="7">
        <f>E7</f>
        <v>4421.4</v>
      </c>
      <c r="E22" s="40">
        <f t="shared" si="0"/>
        <v>7790.506799999999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4421.4</v>
      </c>
      <c r="E23" s="12">
        <f t="shared" si="0"/>
        <v>3530.4878999999996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4421.4</v>
      </c>
      <c r="E24" s="12">
        <f t="shared" si="0"/>
        <v>1681.90056</v>
      </c>
    </row>
    <row r="25" spans="1:5" ht="23.25">
      <c r="A25" s="30">
        <v>2.3</v>
      </c>
      <c r="B25" s="36" t="s">
        <v>37</v>
      </c>
      <c r="C25" s="28">
        <v>0.0213</v>
      </c>
      <c r="D25" s="7">
        <f>E7</f>
        <v>4421.4</v>
      </c>
      <c r="E25" s="12">
        <f t="shared" si="0"/>
        <v>94.17581999999999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4421.4</v>
      </c>
      <c r="E26" s="12">
        <f t="shared" si="0"/>
        <v>1237.992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4421.4</v>
      </c>
      <c r="E27" s="12">
        <f t="shared" si="0"/>
        <v>554.44356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4421.4</v>
      </c>
      <c r="E28" s="12">
        <f t="shared" si="0"/>
        <v>39.79259999999999</v>
      </c>
    </row>
    <row r="29" spans="1:5" ht="15">
      <c r="A29" s="30">
        <v>2.7</v>
      </c>
      <c r="B29" s="36" t="s">
        <v>14</v>
      </c>
      <c r="C29" s="28">
        <v>0.038</v>
      </c>
      <c r="D29" s="83">
        <v>4421.4</v>
      </c>
      <c r="E29" s="12">
        <f t="shared" si="0"/>
        <v>168.01319999999998</v>
      </c>
    </row>
    <row r="30" spans="1:5" ht="15">
      <c r="A30" s="37" t="s">
        <v>146</v>
      </c>
      <c r="B30" s="36" t="s">
        <v>15</v>
      </c>
      <c r="C30" s="28">
        <v>0.0144</v>
      </c>
      <c r="D30" s="83">
        <v>4421.4</v>
      </c>
      <c r="E30" s="12">
        <f t="shared" si="0"/>
        <v>63.66815999999999</v>
      </c>
    </row>
    <row r="31" spans="1:5" ht="15">
      <c r="A31" s="73">
        <v>2.9</v>
      </c>
      <c r="B31" s="36" t="s">
        <v>16</v>
      </c>
      <c r="C31" s="28">
        <v>0.0262</v>
      </c>
      <c r="D31" s="83">
        <v>4421.4</v>
      </c>
      <c r="E31" s="12">
        <f t="shared" si="0"/>
        <v>115.84067999999999</v>
      </c>
    </row>
    <row r="32" spans="1:5" ht="15">
      <c r="A32" s="73">
        <v>2.1</v>
      </c>
      <c r="B32" s="36" t="s">
        <v>17</v>
      </c>
      <c r="C32" s="28">
        <v>0.049</v>
      </c>
      <c r="D32" s="83">
        <v>4421.4</v>
      </c>
      <c r="E32" s="12">
        <f t="shared" si="0"/>
        <v>216.6486</v>
      </c>
    </row>
    <row r="33" spans="1:5" ht="23.25">
      <c r="A33" s="30">
        <v>2.11</v>
      </c>
      <c r="B33" s="36" t="s">
        <v>136</v>
      </c>
      <c r="C33" s="28">
        <v>0.0198</v>
      </c>
      <c r="D33" s="83">
        <v>4421.4</v>
      </c>
      <c r="E33" s="12">
        <f t="shared" si="0"/>
        <v>87.54372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3">
        <v>4421.4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83">
        <v>4421.4</v>
      </c>
      <c r="E35" s="12"/>
    </row>
    <row r="36" spans="1:5" ht="15">
      <c r="A36" s="30">
        <v>3.2</v>
      </c>
      <c r="B36" s="36" t="s">
        <v>20</v>
      </c>
      <c r="C36" s="28"/>
      <c r="D36" s="83">
        <v>4421.4</v>
      </c>
      <c r="E36" s="12"/>
    </row>
    <row r="37" spans="1:5" ht="15">
      <c r="A37" s="30">
        <v>3.3</v>
      </c>
      <c r="B37" s="36" t="s">
        <v>21</v>
      </c>
      <c r="C37" s="28"/>
      <c r="D37" s="83">
        <v>4421.4</v>
      </c>
      <c r="E37" s="12"/>
    </row>
    <row r="38" spans="1:5" ht="23.25">
      <c r="A38" s="31">
        <v>4</v>
      </c>
      <c r="B38" s="34" t="s">
        <v>22</v>
      </c>
      <c r="C38" s="27">
        <f>SUM(C39:C45)</f>
        <v>3.1740999999999997</v>
      </c>
      <c r="D38" s="83">
        <v>4421.4</v>
      </c>
      <c r="E38" s="40">
        <f aca="true" t="shared" si="1" ref="E38:E55">C38*D38</f>
        <v>14033.965739999998</v>
      </c>
    </row>
    <row r="39" spans="1:5" ht="23.25">
      <c r="A39" s="30">
        <v>4.1</v>
      </c>
      <c r="B39" s="36" t="s">
        <v>39</v>
      </c>
      <c r="C39" s="28">
        <v>1.9848</v>
      </c>
      <c r="D39" s="83">
        <v>4421.4</v>
      </c>
      <c r="E39" s="12">
        <f t="shared" si="1"/>
        <v>8775.59472</v>
      </c>
    </row>
    <row r="40" spans="1:5" ht="15">
      <c r="A40" s="30">
        <v>4.2</v>
      </c>
      <c r="B40" s="36" t="s">
        <v>113</v>
      </c>
      <c r="C40" s="28">
        <v>0.4009</v>
      </c>
      <c r="D40" s="83">
        <v>4421.4</v>
      </c>
      <c r="E40" s="12">
        <f t="shared" si="1"/>
        <v>1772.5392599999998</v>
      </c>
    </row>
    <row r="41" spans="1:5" ht="15">
      <c r="A41" s="30">
        <v>4.3</v>
      </c>
      <c r="B41" s="36" t="s">
        <v>23</v>
      </c>
      <c r="C41" s="28">
        <v>0.3953</v>
      </c>
      <c r="D41" s="83">
        <v>4421.4</v>
      </c>
      <c r="E41" s="12">
        <f t="shared" si="1"/>
        <v>1747.7794199999998</v>
      </c>
    </row>
    <row r="42" spans="1:5" ht="15">
      <c r="A42" s="30">
        <v>4.4</v>
      </c>
      <c r="B42" s="36" t="s">
        <v>137</v>
      </c>
      <c r="C42" s="28">
        <v>0.0383</v>
      </c>
      <c r="D42" s="83">
        <v>4421.4</v>
      </c>
      <c r="E42" s="12">
        <f t="shared" si="1"/>
        <v>169.33962</v>
      </c>
    </row>
    <row r="43" spans="1:5" ht="15">
      <c r="A43" s="30">
        <v>4.5</v>
      </c>
      <c r="B43" s="36" t="s">
        <v>24</v>
      </c>
      <c r="C43" s="28">
        <v>0.0012</v>
      </c>
      <c r="D43" s="83">
        <v>4421.4</v>
      </c>
      <c r="E43" s="12">
        <f t="shared" si="1"/>
        <v>5.305679999999999</v>
      </c>
    </row>
    <row r="44" spans="1:5" ht="15">
      <c r="A44" s="30">
        <v>4.6</v>
      </c>
      <c r="B44" s="36" t="s">
        <v>25</v>
      </c>
      <c r="C44" s="28">
        <v>0.0819</v>
      </c>
      <c r="D44" s="83">
        <v>4421.4</v>
      </c>
      <c r="E44" s="12">
        <f t="shared" si="1"/>
        <v>362.11265999999995</v>
      </c>
    </row>
    <row r="45" spans="1:5" ht="15">
      <c r="A45" s="30">
        <v>4.7</v>
      </c>
      <c r="B45" s="36" t="s">
        <v>40</v>
      </c>
      <c r="C45" s="28">
        <v>0.2717</v>
      </c>
      <c r="D45" s="83">
        <v>4421.4</v>
      </c>
      <c r="E45" s="12">
        <f t="shared" si="1"/>
        <v>1201.2943799999998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83">
        <v>4421.4</v>
      </c>
      <c r="E46" s="40">
        <f t="shared" si="1"/>
        <v>5057.63946</v>
      </c>
    </row>
    <row r="47" spans="1:5" ht="23.25">
      <c r="A47" s="30">
        <v>5.1</v>
      </c>
      <c r="B47" s="36" t="s">
        <v>41</v>
      </c>
      <c r="C47" s="28">
        <v>0.5794</v>
      </c>
      <c r="D47" s="83">
        <v>4421.4</v>
      </c>
      <c r="E47" s="12">
        <f t="shared" si="1"/>
        <v>2561.75916</v>
      </c>
    </row>
    <row r="48" spans="1:5" ht="15">
      <c r="A48" s="30">
        <v>5.2</v>
      </c>
      <c r="B48" s="36" t="s">
        <v>113</v>
      </c>
      <c r="C48" s="28">
        <v>0.117</v>
      </c>
      <c r="D48" s="83">
        <v>4421.4</v>
      </c>
      <c r="E48" s="12">
        <f t="shared" si="1"/>
        <v>517.3038</v>
      </c>
    </row>
    <row r="49" spans="1:5" ht="15">
      <c r="A49" s="30">
        <v>5.3</v>
      </c>
      <c r="B49" s="36" t="s">
        <v>27</v>
      </c>
      <c r="C49" s="28">
        <v>0.1618</v>
      </c>
      <c r="D49" s="83">
        <v>4421.4</v>
      </c>
      <c r="E49" s="12">
        <f t="shared" si="1"/>
        <v>715.3825199999999</v>
      </c>
    </row>
    <row r="50" spans="1:5" ht="15">
      <c r="A50" s="30">
        <v>5.4</v>
      </c>
      <c r="B50" s="36" t="s">
        <v>28</v>
      </c>
      <c r="C50" s="28">
        <v>0.2857</v>
      </c>
      <c r="D50" s="83">
        <v>4421.4</v>
      </c>
      <c r="E50" s="12">
        <f t="shared" si="1"/>
        <v>1263.19398</v>
      </c>
    </row>
    <row r="51" spans="1:5" ht="15">
      <c r="A51" s="31">
        <v>6</v>
      </c>
      <c r="B51" s="34" t="s">
        <v>42</v>
      </c>
      <c r="C51" s="27">
        <v>2.1347</v>
      </c>
      <c r="D51" s="83">
        <v>4421.4</v>
      </c>
      <c r="E51" s="40">
        <f t="shared" si="1"/>
        <v>9438.362579999999</v>
      </c>
    </row>
    <row r="52" spans="1:5" ht="15">
      <c r="A52" s="35">
        <v>6.1</v>
      </c>
      <c r="B52" s="34" t="s">
        <v>115</v>
      </c>
      <c r="C52" s="27">
        <f>C58*9.85%</f>
        <v>1.1100949999999998</v>
      </c>
      <c r="D52" s="83">
        <v>4421.4</v>
      </c>
      <c r="E52" s="40">
        <f t="shared" si="1"/>
        <v>4908.174032999998</v>
      </c>
    </row>
    <row r="53" spans="1:5" ht="15">
      <c r="A53" s="31">
        <v>7</v>
      </c>
      <c r="B53" s="34" t="s">
        <v>29</v>
      </c>
      <c r="C53" s="27">
        <v>0.009</v>
      </c>
      <c r="D53" s="83">
        <v>4421.4</v>
      </c>
      <c r="E53" s="40">
        <f t="shared" si="1"/>
        <v>39.79259999999999</v>
      </c>
    </row>
    <row r="54" spans="1:5" ht="15">
      <c r="A54" s="31">
        <v>8</v>
      </c>
      <c r="B54" s="34" t="s">
        <v>30</v>
      </c>
      <c r="C54" s="29">
        <f>C53+C51+C46+C38+C34+C22+C11</f>
        <v>11.0293694</v>
      </c>
      <c r="D54" s="83">
        <v>4421.4</v>
      </c>
      <c r="E54" s="40">
        <f t="shared" si="1"/>
        <v>48765.25386516</v>
      </c>
    </row>
    <row r="55" spans="1:5" ht="15">
      <c r="A55" s="38">
        <v>9</v>
      </c>
      <c r="B55" s="36" t="s">
        <v>31</v>
      </c>
      <c r="C55" s="28">
        <v>0.1152</v>
      </c>
      <c r="D55" s="83">
        <v>4421.4</v>
      </c>
      <c r="E55" s="12">
        <f t="shared" si="1"/>
        <v>509.34527999999995</v>
      </c>
    </row>
    <row r="56" spans="1:5" ht="15">
      <c r="A56" s="38">
        <v>10</v>
      </c>
      <c r="B56" s="36" t="s">
        <v>43</v>
      </c>
      <c r="C56" s="51">
        <v>0.1254</v>
      </c>
      <c r="D56" s="83">
        <v>4421.4</v>
      </c>
      <c r="E56" s="12">
        <f>C56*D56+0.14</f>
        <v>554.58356</v>
      </c>
    </row>
    <row r="57" spans="1:5" ht="15">
      <c r="A57" s="31">
        <v>11</v>
      </c>
      <c r="B57" s="54" t="s">
        <v>32</v>
      </c>
      <c r="C57" s="27">
        <f>C54+C55+C56</f>
        <v>11.2699694</v>
      </c>
      <c r="D57" s="83">
        <v>4421.4</v>
      </c>
      <c r="E57" s="40">
        <f>E54+E55+E56</f>
        <v>49829.18270516</v>
      </c>
    </row>
    <row r="58" spans="3:6" ht="15">
      <c r="C58" s="57">
        <v>11.27</v>
      </c>
      <c r="F58" s="80"/>
    </row>
    <row r="59" ht="15">
      <c r="C59" s="57">
        <v>11.27</v>
      </c>
    </row>
    <row r="61" spans="2:5" ht="32.25" customHeight="1">
      <c r="B61" t="s">
        <v>151</v>
      </c>
      <c r="E61" s="87" t="s">
        <v>152</v>
      </c>
    </row>
    <row r="68" ht="33.7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23.28125" style="0" hidden="1" customWidth="1"/>
    <col min="4" max="4" width="25.57421875" style="0" hidden="1" customWidth="1"/>
    <col min="5" max="5" width="26.00390625" style="0" customWidth="1"/>
  </cols>
  <sheetData>
    <row r="1" spans="1:5" ht="43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102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1071.3</v>
      </c>
    </row>
    <row r="8" spans="1:5" ht="15">
      <c r="A8" s="96" t="s">
        <v>2</v>
      </c>
      <c r="B8" s="96"/>
      <c r="C8" s="7"/>
      <c r="D8" s="7"/>
      <c r="E8" s="8">
        <v>9.27</v>
      </c>
    </row>
    <row r="9" spans="1:5" ht="15">
      <c r="A9" s="102"/>
      <c r="B9" s="103"/>
      <c r="C9" s="7"/>
      <c r="D9" s="7"/>
      <c r="E9" s="13">
        <f>E7*E8</f>
        <v>9930.951</v>
      </c>
    </row>
    <row r="10" spans="1:5" ht="30.7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2.5463291999999997</v>
      </c>
      <c r="D11" s="8">
        <v>1071.3</v>
      </c>
      <c r="E11" s="40">
        <f>C11*D11</f>
        <v>2727.8824719599997</v>
      </c>
    </row>
    <row r="12" spans="1:5" ht="15">
      <c r="A12" s="45"/>
      <c r="B12" s="46" t="s">
        <v>4</v>
      </c>
      <c r="C12" s="47"/>
      <c r="D12" s="8">
        <v>1071.3</v>
      </c>
      <c r="E12" s="12"/>
    </row>
    <row r="13" spans="1:5" ht="15">
      <c r="A13" s="3">
        <v>1.1</v>
      </c>
      <c r="B13" s="4" t="s">
        <v>36</v>
      </c>
      <c r="C13" s="5">
        <f>C14+C15</f>
        <v>1.9546</v>
      </c>
      <c r="D13" s="8">
        <v>1071.3</v>
      </c>
      <c r="E13" s="12">
        <f>C13*D13</f>
        <v>2093.96298</v>
      </c>
    </row>
    <row r="14" spans="1:5" ht="15">
      <c r="A14" s="2"/>
      <c r="B14" s="4" t="s">
        <v>5</v>
      </c>
      <c r="C14" s="6">
        <v>1.9546</v>
      </c>
      <c r="D14" s="8">
        <v>1071.3</v>
      </c>
      <c r="E14" s="12">
        <f>C14*D14</f>
        <v>2093.96298</v>
      </c>
    </row>
    <row r="15" spans="1:5" ht="15">
      <c r="A15" s="2"/>
      <c r="B15" s="4" t="s">
        <v>6</v>
      </c>
      <c r="C15" s="6"/>
      <c r="D15" s="8">
        <v>1071.3</v>
      </c>
      <c r="E15" s="12"/>
    </row>
    <row r="16" spans="1:5" ht="15">
      <c r="A16" s="2">
        <v>1.2</v>
      </c>
      <c r="B16" s="4" t="s">
        <v>113</v>
      </c>
      <c r="C16" s="6">
        <f>(C14+C15)*0.202</f>
        <v>0.3948292</v>
      </c>
      <c r="D16" s="8">
        <v>1071.3</v>
      </c>
      <c r="E16" s="12">
        <f>C16*D16</f>
        <v>422.98052196</v>
      </c>
    </row>
    <row r="17" spans="1:5" ht="23.25">
      <c r="A17" s="2">
        <v>1.3</v>
      </c>
      <c r="B17" s="4" t="s">
        <v>132</v>
      </c>
      <c r="C17" s="6">
        <v>0.0302</v>
      </c>
      <c r="D17" s="8">
        <v>1071.3</v>
      </c>
      <c r="E17" s="12">
        <f>C17*D17</f>
        <v>32.35326</v>
      </c>
    </row>
    <row r="18" spans="1:5" ht="15">
      <c r="A18" s="2">
        <v>1.4</v>
      </c>
      <c r="B18" s="36" t="s">
        <v>7</v>
      </c>
      <c r="C18" s="28"/>
      <c r="D18" s="8">
        <v>1071.3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8">
        <v>1071.3</v>
      </c>
      <c r="E19" s="12">
        <f>C19*D19</f>
        <v>87.95373000000001</v>
      </c>
    </row>
    <row r="20" spans="1:5" ht="15">
      <c r="A20" s="2">
        <v>1.6</v>
      </c>
      <c r="B20" s="36" t="s">
        <v>133</v>
      </c>
      <c r="C20" s="28">
        <v>0.0846</v>
      </c>
      <c r="D20" s="8">
        <v>1071.3</v>
      </c>
      <c r="E20" s="12">
        <f>C20*D20</f>
        <v>90.63197999999998</v>
      </c>
    </row>
    <row r="21" spans="1:5" ht="15">
      <c r="A21" s="2">
        <v>1.7</v>
      </c>
      <c r="B21" s="36" t="s">
        <v>134</v>
      </c>
      <c r="D21" s="8">
        <v>1071.3</v>
      </c>
      <c r="E21" s="12"/>
    </row>
    <row r="22" spans="1:5" ht="15">
      <c r="A22" s="31">
        <v>2</v>
      </c>
      <c r="B22" s="34" t="s">
        <v>9</v>
      </c>
      <c r="C22" s="27">
        <f>SUM(C23:C33)</f>
        <v>1.7519999999999998</v>
      </c>
      <c r="D22" s="8">
        <v>1071.3</v>
      </c>
      <c r="E22" s="40">
        <f aca="true" t="shared" si="0" ref="E22:E34">C22*D22</f>
        <v>1876.9175999999998</v>
      </c>
    </row>
    <row r="23" spans="1:5" ht="15">
      <c r="A23" s="30">
        <v>2.1</v>
      </c>
      <c r="B23" s="36" t="s">
        <v>10</v>
      </c>
      <c r="C23" s="28">
        <v>0.7985</v>
      </c>
      <c r="D23" s="8">
        <v>1071.3</v>
      </c>
      <c r="E23" s="12">
        <f t="shared" si="0"/>
        <v>855.43305</v>
      </c>
    </row>
    <row r="24" spans="1:5" ht="15">
      <c r="A24" s="30">
        <v>2.2</v>
      </c>
      <c r="B24" s="36" t="s">
        <v>11</v>
      </c>
      <c r="C24" s="28">
        <v>0.3804</v>
      </c>
      <c r="D24" s="8">
        <v>1071.3</v>
      </c>
      <c r="E24" s="12">
        <f t="shared" si="0"/>
        <v>407.52252</v>
      </c>
    </row>
    <row r="25" spans="1:5" ht="15">
      <c r="A25" s="30">
        <v>2.3</v>
      </c>
      <c r="B25" s="36" t="s">
        <v>37</v>
      </c>
      <c r="C25" s="28">
        <v>0.0226</v>
      </c>
      <c r="D25" s="8">
        <v>1071.3</v>
      </c>
      <c r="E25" s="12">
        <f t="shared" si="0"/>
        <v>24.21138</v>
      </c>
    </row>
    <row r="26" spans="1:5" ht="15">
      <c r="A26" s="30">
        <v>2.4</v>
      </c>
      <c r="B26" s="36" t="s">
        <v>12</v>
      </c>
      <c r="C26" s="28">
        <v>0.28</v>
      </c>
      <c r="D26" s="8">
        <v>1071.3</v>
      </c>
      <c r="E26" s="12">
        <f t="shared" si="0"/>
        <v>299.964</v>
      </c>
    </row>
    <row r="27" spans="1:5" ht="15">
      <c r="A27" s="30">
        <v>2.5</v>
      </c>
      <c r="B27" s="36" t="s">
        <v>38</v>
      </c>
      <c r="C27" s="28">
        <v>0.1866</v>
      </c>
      <c r="D27" s="8">
        <v>1071.3</v>
      </c>
      <c r="E27" s="12">
        <f t="shared" si="0"/>
        <v>199.90457999999998</v>
      </c>
    </row>
    <row r="28" spans="1:5" ht="23.25">
      <c r="A28" s="30">
        <v>2.6</v>
      </c>
      <c r="B28" s="36" t="s">
        <v>13</v>
      </c>
      <c r="C28" s="28">
        <v>0.009</v>
      </c>
      <c r="D28" s="8">
        <v>1071.3</v>
      </c>
      <c r="E28" s="12">
        <f t="shared" si="0"/>
        <v>9.641699999999998</v>
      </c>
    </row>
    <row r="29" spans="1:5" ht="15">
      <c r="A29" s="30">
        <v>2.7</v>
      </c>
      <c r="B29" s="36" t="s">
        <v>14</v>
      </c>
      <c r="C29" s="28">
        <v>0.0366</v>
      </c>
      <c r="D29" s="8">
        <v>1071.3</v>
      </c>
      <c r="E29" s="12">
        <f t="shared" si="0"/>
        <v>39.209579999999995</v>
      </c>
    </row>
    <row r="30" spans="1:5" ht="15">
      <c r="A30" s="37" t="s">
        <v>146</v>
      </c>
      <c r="B30" s="36" t="s">
        <v>15</v>
      </c>
      <c r="C30" s="28">
        <v>0.0144</v>
      </c>
      <c r="D30" s="8">
        <v>1071.3</v>
      </c>
      <c r="E30" s="12">
        <f t="shared" si="0"/>
        <v>15.42672</v>
      </c>
    </row>
    <row r="31" spans="1:5" ht="15">
      <c r="A31" s="73">
        <v>2.9</v>
      </c>
      <c r="B31" s="36" t="s">
        <v>16</v>
      </c>
      <c r="C31" s="28">
        <v>0.0132</v>
      </c>
      <c r="D31" s="8">
        <v>1071.3</v>
      </c>
      <c r="E31" s="12">
        <f t="shared" si="0"/>
        <v>14.14116</v>
      </c>
    </row>
    <row r="32" spans="1:5" ht="15">
      <c r="A32" s="73">
        <v>2.1</v>
      </c>
      <c r="B32" s="36" t="s">
        <v>17</v>
      </c>
      <c r="C32" s="28">
        <v>0.0009</v>
      </c>
      <c r="D32" s="8">
        <v>1071.3</v>
      </c>
      <c r="E32" s="12">
        <f t="shared" si="0"/>
        <v>0.96417</v>
      </c>
    </row>
    <row r="33" spans="1:5" ht="23.25">
      <c r="A33" s="30">
        <v>2.11</v>
      </c>
      <c r="B33" s="36" t="s">
        <v>136</v>
      </c>
      <c r="C33" s="28">
        <v>0.0098</v>
      </c>
      <c r="D33" s="8">
        <v>1071.3</v>
      </c>
      <c r="E33" s="12">
        <f t="shared" si="0"/>
        <v>10.49874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1071.3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8">
        <v>1071.3</v>
      </c>
      <c r="E35" s="12"/>
    </row>
    <row r="36" spans="1:5" ht="15">
      <c r="A36" s="30">
        <v>3.2</v>
      </c>
      <c r="B36" s="36" t="s">
        <v>20</v>
      </c>
      <c r="C36" s="28"/>
      <c r="D36" s="8">
        <v>1071.3</v>
      </c>
      <c r="E36" s="12"/>
    </row>
    <row r="37" spans="1:5" ht="15">
      <c r="A37" s="30">
        <v>3.3</v>
      </c>
      <c r="B37" s="36" t="s">
        <v>21</v>
      </c>
      <c r="C37" s="28"/>
      <c r="D37" s="8">
        <v>1071.3</v>
      </c>
      <c r="E37" s="12"/>
    </row>
    <row r="38" spans="1:5" ht="15">
      <c r="A38" s="31">
        <v>4</v>
      </c>
      <c r="B38" s="34" t="s">
        <v>22</v>
      </c>
      <c r="C38" s="27">
        <f>SUM(C39:C45)</f>
        <v>2.6776</v>
      </c>
      <c r="D38" s="8">
        <v>1071.3</v>
      </c>
      <c r="E38" s="40">
        <f aca="true" t="shared" si="1" ref="E38:E44">C38*D38</f>
        <v>2868.5128799999998</v>
      </c>
    </row>
    <row r="39" spans="1:5" ht="23.25">
      <c r="A39" s="30">
        <v>4.1</v>
      </c>
      <c r="B39" s="36" t="s">
        <v>39</v>
      </c>
      <c r="C39" s="28">
        <v>1.9848</v>
      </c>
      <c r="D39" s="8">
        <v>1071.3</v>
      </c>
      <c r="E39" s="12">
        <f t="shared" si="1"/>
        <v>2126.3162399999997</v>
      </c>
    </row>
    <row r="40" spans="1:5" ht="15">
      <c r="A40" s="30">
        <v>4.2</v>
      </c>
      <c r="B40" s="36" t="s">
        <v>113</v>
      </c>
      <c r="C40" s="28">
        <v>0.4009</v>
      </c>
      <c r="D40" s="8">
        <v>1071.3</v>
      </c>
      <c r="E40" s="12">
        <f t="shared" si="1"/>
        <v>429.48416999999995</v>
      </c>
    </row>
    <row r="41" spans="1:5" ht="15">
      <c r="A41" s="30">
        <v>4.3</v>
      </c>
      <c r="B41" s="36" t="s">
        <v>23</v>
      </c>
      <c r="C41" s="28">
        <v>0.1705</v>
      </c>
      <c r="D41" s="8">
        <v>1071.3</v>
      </c>
      <c r="E41" s="12">
        <f t="shared" si="1"/>
        <v>182.65665</v>
      </c>
    </row>
    <row r="42" spans="1:5" ht="15">
      <c r="A42" s="30">
        <v>4.4</v>
      </c>
      <c r="B42" s="36" t="s">
        <v>137</v>
      </c>
      <c r="C42" s="28">
        <v>0.0383</v>
      </c>
      <c r="D42" s="8">
        <v>1071.3</v>
      </c>
      <c r="E42" s="12">
        <f t="shared" si="1"/>
        <v>41.030789999999996</v>
      </c>
    </row>
    <row r="43" spans="1:5" ht="15">
      <c r="A43" s="30">
        <v>4.5</v>
      </c>
      <c r="B43" s="36" t="s">
        <v>24</v>
      </c>
      <c r="C43" s="28">
        <v>0.0012</v>
      </c>
      <c r="D43" s="8">
        <v>1071.3</v>
      </c>
      <c r="E43" s="12">
        <f t="shared" si="1"/>
        <v>1.2855599999999998</v>
      </c>
    </row>
    <row r="44" spans="1:5" ht="15">
      <c r="A44" s="30">
        <v>4.6</v>
      </c>
      <c r="B44" s="36" t="s">
        <v>25</v>
      </c>
      <c r="C44" s="28">
        <v>0.0819</v>
      </c>
      <c r="D44" s="8">
        <v>1071.3</v>
      </c>
      <c r="E44" s="12">
        <f t="shared" si="1"/>
        <v>87.73947</v>
      </c>
    </row>
    <row r="45" spans="1:5" ht="15">
      <c r="A45" s="30">
        <v>4.7</v>
      </c>
      <c r="B45" s="36" t="s">
        <v>40</v>
      </c>
      <c r="C45" s="28"/>
      <c r="D45" s="8">
        <v>1071.3</v>
      </c>
      <c r="E45" s="12"/>
    </row>
    <row r="46" spans="1:5" ht="15">
      <c r="A46" s="31">
        <v>5</v>
      </c>
      <c r="B46" s="34" t="s">
        <v>26</v>
      </c>
      <c r="C46" s="27">
        <f>SUM(C47:C50)</f>
        <v>1.0439388</v>
      </c>
      <c r="D46" s="8">
        <v>1071.3</v>
      </c>
      <c r="E46" s="40">
        <f aca="true" t="shared" si="2" ref="E46:E51">C46*D46</f>
        <v>1118.37163644</v>
      </c>
    </row>
    <row r="47" spans="1:5" ht="23.25">
      <c r="A47" s="30">
        <v>5.1</v>
      </c>
      <c r="B47" s="36" t="s">
        <v>41</v>
      </c>
      <c r="C47" s="28">
        <v>0.5794</v>
      </c>
      <c r="D47" s="8">
        <v>1071.3</v>
      </c>
      <c r="E47" s="12">
        <f t="shared" si="2"/>
        <v>620.71122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1071.3</v>
      </c>
      <c r="E48" s="12">
        <f t="shared" si="2"/>
        <v>125.38366644000001</v>
      </c>
    </row>
    <row r="49" spans="1:5" ht="15">
      <c r="A49" s="30">
        <v>5.3</v>
      </c>
      <c r="B49" s="36" t="s">
        <v>27</v>
      </c>
      <c r="C49" s="28">
        <v>0.0618</v>
      </c>
      <c r="D49" s="8">
        <v>1071.3</v>
      </c>
      <c r="E49" s="12">
        <f t="shared" si="2"/>
        <v>66.20634</v>
      </c>
    </row>
    <row r="50" spans="1:5" ht="15">
      <c r="A50" s="30">
        <v>5.4</v>
      </c>
      <c r="B50" s="36" t="s">
        <v>28</v>
      </c>
      <c r="C50" s="28">
        <v>0.2857</v>
      </c>
      <c r="D50" s="8">
        <v>1071.3</v>
      </c>
      <c r="E50" s="12">
        <f t="shared" si="2"/>
        <v>306.07041</v>
      </c>
    </row>
    <row r="51" spans="1:5" ht="15">
      <c r="A51" s="31">
        <v>6</v>
      </c>
      <c r="B51" s="34" t="s">
        <v>42</v>
      </c>
      <c r="C51" s="27">
        <v>1.1157</v>
      </c>
      <c r="D51" s="8">
        <v>1071.3</v>
      </c>
      <c r="E51" s="40">
        <f t="shared" si="2"/>
        <v>1195.24941</v>
      </c>
    </row>
    <row r="52" spans="1:5" ht="15">
      <c r="A52" s="35">
        <v>6.1</v>
      </c>
      <c r="B52" s="34" t="s">
        <v>115</v>
      </c>
      <c r="C52" s="27"/>
      <c r="D52" s="8">
        <v>1071.3</v>
      </c>
      <c r="E52" s="40"/>
    </row>
    <row r="53" spans="1:5" ht="15">
      <c r="A53" s="31">
        <v>7</v>
      </c>
      <c r="B53" s="34" t="s">
        <v>29</v>
      </c>
      <c r="C53" s="27">
        <v>0.009</v>
      </c>
      <c r="D53" s="8">
        <v>1071.3</v>
      </c>
      <c r="E53" s="40">
        <f>C53*D53</f>
        <v>9.641699999999998</v>
      </c>
    </row>
    <row r="54" spans="1:5" ht="15">
      <c r="A54" s="31">
        <v>8</v>
      </c>
      <c r="B54" s="34" t="s">
        <v>30</v>
      </c>
      <c r="C54" s="29">
        <f>C53+C51+C46+C38+C34+C22+C11</f>
        <v>9.144568</v>
      </c>
      <c r="D54" s="8">
        <v>1071.3</v>
      </c>
      <c r="E54" s="40">
        <f>E11+E22+E34+E38+E46+E51+E53</f>
        <v>9796.5756984</v>
      </c>
    </row>
    <row r="55" spans="1:5" ht="15">
      <c r="A55" s="38">
        <v>9</v>
      </c>
      <c r="B55" s="36" t="s">
        <v>31</v>
      </c>
      <c r="C55" s="28"/>
      <c r="D55" s="8">
        <v>1071.3</v>
      </c>
      <c r="E55" s="12"/>
    </row>
    <row r="56" spans="1:5" ht="15">
      <c r="A56" s="38">
        <v>10</v>
      </c>
      <c r="B56" s="36" t="s">
        <v>43</v>
      </c>
      <c r="C56" s="28">
        <v>0.1254</v>
      </c>
      <c r="D56" s="8">
        <v>1071.3</v>
      </c>
      <c r="E56" s="12">
        <f>C56*D56+0.03</f>
        <v>134.37102000000002</v>
      </c>
    </row>
    <row r="57" spans="1:5" ht="15">
      <c r="A57" s="31">
        <v>11</v>
      </c>
      <c r="B57" s="54" t="s">
        <v>32</v>
      </c>
      <c r="C57" s="27">
        <f>C54+C55+C56</f>
        <v>9.269968</v>
      </c>
      <c r="D57" s="8">
        <v>1071.3</v>
      </c>
      <c r="E57" s="40">
        <f>E54+E55+E56</f>
        <v>9930.9467184</v>
      </c>
    </row>
    <row r="58" ht="15">
      <c r="C58" s="58"/>
    </row>
    <row r="59" ht="15">
      <c r="C59" s="59">
        <v>9.27</v>
      </c>
    </row>
    <row r="60" ht="15.75" customHeight="1">
      <c r="C60" s="58"/>
    </row>
    <row r="61" ht="31.5" customHeight="1">
      <c r="C61" s="59">
        <v>9.27</v>
      </c>
    </row>
    <row r="62" spans="2:5" ht="15.75" customHeight="1">
      <c r="B62" t="s">
        <v>151</v>
      </c>
      <c r="E62" s="87" t="s">
        <v>152</v>
      </c>
    </row>
    <row r="63" ht="15">
      <c r="F63" s="86"/>
    </row>
    <row r="68" ht="43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00390625" style="0" customWidth="1"/>
    <col min="3" max="3" width="21.421875" style="0" hidden="1" customWidth="1"/>
    <col min="4" max="4" width="27.7109375" style="0" hidden="1" customWidth="1"/>
    <col min="5" max="5" width="26.57421875" style="0" customWidth="1"/>
  </cols>
  <sheetData>
    <row r="1" spans="1:5" ht="42.75" customHeight="1" thickBot="1">
      <c r="A1" s="99" t="s">
        <v>158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103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889.1</v>
      </c>
    </row>
    <row r="8" spans="1:5" ht="15">
      <c r="A8" s="96" t="s">
        <v>2</v>
      </c>
      <c r="B8" s="96"/>
      <c r="C8" s="7"/>
      <c r="D8" s="7"/>
      <c r="E8" s="8">
        <v>9.27</v>
      </c>
    </row>
    <row r="9" spans="1:5" ht="15">
      <c r="A9" s="102"/>
      <c r="B9" s="103"/>
      <c r="C9" s="7"/>
      <c r="D9" s="7"/>
      <c r="E9" s="13">
        <f>E7*E8</f>
        <v>8241.957</v>
      </c>
    </row>
    <row r="10" spans="1:5" ht="31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2.5463291999999997</v>
      </c>
      <c r="D11" s="8">
        <v>889.1</v>
      </c>
      <c r="E11" s="40">
        <f>C11*D11</f>
        <v>2263.9412917199998</v>
      </c>
    </row>
    <row r="12" spans="1:5" ht="15">
      <c r="A12" s="45"/>
      <c r="B12" s="46" t="s">
        <v>4</v>
      </c>
      <c r="C12" s="47"/>
      <c r="D12" s="8">
        <v>889.1</v>
      </c>
      <c r="E12" s="12"/>
    </row>
    <row r="13" spans="1:5" ht="15">
      <c r="A13" s="3">
        <v>1.1</v>
      </c>
      <c r="B13" s="4" t="s">
        <v>36</v>
      </c>
      <c r="C13" s="5">
        <f>C14+C15</f>
        <v>1.9546</v>
      </c>
      <c r="D13" s="8">
        <v>889.1</v>
      </c>
      <c r="E13" s="12">
        <f>C13*D13</f>
        <v>1737.83486</v>
      </c>
    </row>
    <row r="14" spans="1:5" ht="15">
      <c r="A14" s="2"/>
      <c r="B14" s="4" t="s">
        <v>5</v>
      </c>
      <c r="C14" s="6">
        <v>1.9546</v>
      </c>
      <c r="D14" s="8">
        <v>889.1</v>
      </c>
      <c r="E14" s="12">
        <f>C14*D14</f>
        <v>1737.83486</v>
      </c>
    </row>
    <row r="15" spans="1:5" ht="15">
      <c r="A15" s="2"/>
      <c r="B15" s="4" t="s">
        <v>6</v>
      </c>
      <c r="C15" s="6"/>
      <c r="D15" s="8">
        <v>889.1</v>
      </c>
      <c r="E15" s="12"/>
    </row>
    <row r="16" spans="1:5" ht="15">
      <c r="A16" s="2">
        <v>1.2</v>
      </c>
      <c r="B16" s="4" t="s">
        <v>113</v>
      </c>
      <c r="C16" s="6">
        <f>(C14+C15)*0.202</f>
        <v>0.3948292</v>
      </c>
      <c r="D16" s="8">
        <v>889.1</v>
      </c>
      <c r="E16" s="12">
        <f>C16*D16</f>
        <v>351.04264172</v>
      </c>
    </row>
    <row r="17" spans="1:5" ht="23.25">
      <c r="A17" s="2">
        <v>1.3</v>
      </c>
      <c r="B17" s="4" t="s">
        <v>132</v>
      </c>
      <c r="C17" s="6">
        <v>0.0302</v>
      </c>
      <c r="D17" s="8">
        <v>889.1</v>
      </c>
      <c r="E17" s="12">
        <f>C17*D17</f>
        <v>26.850820000000002</v>
      </c>
    </row>
    <row r="18" spans="1:5" ht="15">
      <c r="A18" s="2">
        <v>1.4</v>
      </c>
      <c r="B18" s="36" t="s">
        <v>7</v>
      </c>
      <c r="C18" s="28"/>
      <c r="D18" s="8">
        <v>889.1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8">
        <v>889.1</v>
      </c>
      <c r="E19" s="12">
        <f>C19*D19</f>
        <v>72.99511000000001</v>
      </c>
    </row>
    <row r="20" spans="1:5" ht="15">
      <c r="A20" s="2">
        <v>1.6</v>
      </c>
      <c r="B20" s="36" t="s">
        <v>133</v>
      </c>
      <c r="C20" s="28">
        <v>0.0846</v>
      </c>
      <c r="D20" s="8">
        <v>889.1</v>
      </c>
      <c r="E20" s="12">
        <f>C20*D20</f>
        <v>75.21786</v>
      </c>
    </row>
    <row r="21" spans="1:5" ht="15">
      <c r="A21" s="2">
        <v>1.7</v>
      </c>
      <c r="B21" s="36" t="s">
        <v>134</v>
      </c>
      <c r="D21" s="8">
        <v>889.1</v>
      </c>
      <c r="E21" s="12"/>
    </row>
    <row r="22" spans="1:5" ht="15">
      <c r="A22" s="31">
        <v>2</v>
      </c>
      <c r="B22" s="34" t="s">
        <v>9</v>
      </c>
      <c r="C22" s="27">
        <f>SUM(C23:C33)</f>
        <v>1.7519999999999998</v>
      </c>
      <c r="D22" s="8">
        <v>889.1</v>
      </c>
      <c r="E22" s="40">
        <f aca="true" t="shared" si="0" ref="E22:E28">C22*D22</f>
        <v>1557.7032</v>
      </c>
    </row>
    <row r="23" spans="1:5" ht="15">
      <c r="A23" s="30">
        <v>2.1</v>
      </c>
      <c r="B23" s="36" t="s">
        <v>10</v>
      </c>
      <c r="C23" s="28">
        <v>0.7985</v>
      </c>
      <c r="D23" s="8">
        <v>889.1</v>
      </c>
      <c r="E23" s="12">
        <f t="shared" si="0"/>
        <v>709.94635</v>
      </c>
    </row>
    <row r="24" spans="1:5" ht="15">
      <c r="A24" s="30">
        <v>2.2</v>
      </c>
      <c r="B24" s="36" t="s">
        <v>11</v>
      </c>
      <c r="C24" s="28">
        <v>0.3804</v>
      </c>
      <c r="D24" s="8">
        <v>889.1</v>
      </c>
      <c r="E24" s="12">
        <f t="shared" si="0"/>
        <v>338.21364</v>
      </c>
    </row>
    <row r="25" spans="1:5" ht="15">
      <c r="A25" s="30">
        <v>2.3</v>
      </c>
      <c r="B25" s="36" t="s">
        <v>37</v>
      </c>
      <c r="C25" s="28">
        <v>0.0226</v>
      </c>
      <c r="D25" s="8">
        <v>889.1</v>
      </c>
      <c r="E25" s="12">
        <f t="shared" si="0"/>
        <v>20.09366</v>
      </c>
    </row>
    <row r="26" spans="1:5" ht="15">
      <c r="A26" s="30">
        <v>2.4</v>
      </c>
      <c r="B26" s="36" t="s">
        <v>12</v>
      </c>
      <c r="C26" s="28">
        <v>0.28</v>
      </c>
      <c r="D26" s="8">
        <v>889.1</v>
      </c>
      <c r="E26" s="12">
        <f t="shared" si="0"/>
        <v>248.94800000000004</v>
      </c>
    </row>
    <row r="27" spans="1:5" ht="15">
      <c r="A27" s="30">
        <v>2.5</v>
      </c>
      <c r="B27" s="36" t="s">
        <v>38</v>
      </c>
      <c r="C27" s="28">
        <v>0.1866</v>
      </c>
      <c r="D27" s="8">
        <v>889.1</v>
      </c>
      <c r="E27" s="12">
        <f t="shared" si="0"/>
        <v>165.90606</v>
      </c>
    </row>
    <row r="28" spans="1:5" ht="23.25">
      <c r="A28" s="30">
        <v>2.6</v>
      </c>
      <c r="B28" s="36" t="s">
        <v>13</v>
      </c>
      <c r="C28" s="28">
        <v>0.009</v>
      </c>
      <c r="D28" s="8">
        <v>889.1</v>
      </c>
      <c r="E28" s="12">
        <f t="shared" si="0"/>
        <v>8.0019</v>
      </c>
    </row>
    <row r="29" spans="1:5" ht="15">
      <c r="A29" s="30">
        <v>2.7</v>
      </c>
      <c r="B29" s="36" t="s">
        <v>14</v>
      </c>
      <c r="C29" s="28">
        <v>0.0366</v>
      </c>
      <c r="D29" s="8">
        <v>889.1</v>
      </c>
      <c r="E29" s="12">
        <f aca="true" t="shared" si="1" ref="E29:E34">C29*D29</f>
        <v>32.54106</v>
      </c>
    </row>
    <row r="30" spans="1:5" ht="15">
      <c r="A30" s="37" t="s">
        <v>146</v>
      </c>
      <c r="B30" s="36" t="s">
        <v>15</v>
      </c>
      <c r="C30" s="28">
        <v>0.0144</v>
      </c>
      <c r="D30" s="8">
        <v>889.1</v>
      </c>
      <c r="E30" s="12">
        <f t="shared" si="1"/>
        <v>12.80304</v>
      </c>
    </row>
    <row r="31" spans="1:5" ht="15">
      <c r="A31" s="30">
        <v>2.9</v>
      </c>
      <c r="B31" s="36" t="s">
        <v>16</v>
      </c>
      <c r="C31" s="28">
        <v>0.0132</v>
      </c>
      <c r="D31" s="8">
        <v>889.1</v>
      </c>
      <c r="E31" s="12">
        <f t="shared" si="1"/>
        <v>11.73612</v>
      </c>
    </row>
    <row r="32" spans="1:5" ht="15">
      <c r="A32" s="73">
        <v>2.1</v>
      </c>
      <c r="B32" s="36" t="s">
        <v>17</v>
      </c>
      <c r="C32" s="28">
        <v>0.0009</v>
      </c>
      <c r="D32" s="8">
        <v>889.1</v>
      </c>
      <c r="E32" s="12">
        <f t="shared" si="1"/>
        <v>0.80019</v>
      </c>
    </row>
    <row r="33" spans="1:5" ht="23.25">
      <c r="A33" s="30">
        <v>2.11</v>
      </c>
      <c r="B33" s="36" t="s">
        <v>136</v>
      </c>
      <c r="C33" s="28">
        <v>0.0098</v>
      </c>
      <c r="D33" s="8">
        <v>889.1</v>
      </c>
      <c r="E33" s="12">
        <f t="shared" si="1"/>
        <v>8.71318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889.1</v>
      </c>
      <c r="E34" s="40">
        <f t="shared" si="1"/>
        <v>0</v>
      </c>
    </row>
    <row r="35" spans="1:5" ht="15">
      <c r="A35" s="30">
        <v>3.1</v>
      </c>
      <c r="B35" s="36" t="s">
        <v>19</v>
      </c>
      <c r="C35" s="28"/>
      <c r="D35" s="8">
        <v>889.1</v>
      </c>
      <c r="E35" s="12"/>
    </row>
    <row r="36" spans="1:5" ht="15">
      <c r="A36" s="30">
        <v>3.2</v>
      </c>
      <c r="B36" s="36" t="s">
        <v>20</v>
      </c>
      <c r="C36" s="28"/>
      <c r="D36" s="8">
        <v>889.1</v>
      </c>
      <c r="E36" s="12"/>
    </row>
    <row r="37" spans="1:5" ht="15">
      <c r="A37" s="30">
        <v>3.3</v>
      </c>
      <c r="B37" s="36" t="s">
        <v>21</v>
      </c>
      <c r="C37" s="28"/>
      <c r="D37" s="8">
        <v>889.1</v>
      </c>
      <c r="E37" s="12"/>
    </row>
    <row r="38" spans="1:5" ht="15">
      <c r="A38" s="31">
        <v>4</v>
      </c>
      <c r="B38" s="34" t="s">
        <v>22</v>
      </c>
      <c r="C38" s="27">
        <f>SUM(C39:C45)</f>
        <v>2.6776</v>
      </c>
      <c r="D38" s="8">
        <v>889.1</v>
      </c>
      <c r="E38" s="40">
        <f aca="true" t="shared" si="2" ref="E38:E44">C38*D38</f>
        <v>2380.65416</v>
      </c>
    </row>
    <row r="39" spans="1:5" ht="23.25">
      <c r="A39" s="30">
        <v>4.1</v>
      </c>
      <c r="B39" s="36" t="s">
        <v>39</v>
      </c>
      <c r="C39" s="28">
        <v>1.9848</v>
      </c>
      <c r="D39" s="8">
        <v>889.1</v>
      </c>
      <c r="E39" s="12">
        <f t="shared" si="2"/>
        <v>1764.68568</v>
      </c>
    </row>
    <row r="40" spans="1:5" ht="15">
      <c r="A40" s="30">
        <v>4.2</v>
      </c>
      <c r="B40" s="36" t="s">
        <v>113</v>
      </c>
      <c r="C40" s="28">
        <v>0.4009</v>
      </c>
      <c r="D40" s="8">
        <v>889.1</v>
      </c>
      <c r="E40" s="12">
        <f t="shared" si="2"/>
        <v>356.44019</v>
      </c>
    </row>
    <row r="41" spans="1:5" ht="15">
      <c r="A41" s="30">
        <v>4.3</v>
      </c>
      <c r="B41" s="36" t="s">
        <v>23</v>
      </c>
      <c r="C41" s="28">
        <v>0.1705</v>
      </c>
      <c r="D41" s="8">
        <v>889.1</v>
      </c>
      <c r="E41" s="12">
        <f t="shared" si="2"/>
        <v>151.59155</v>
      </c>
    </row>
    <row r="42" spans="1:5" ht="15">
      <c r="A42" s="30">
        <v>4.4</v>
      </c>
      <c r="B42" s="36" t="s">
        <v>137</v>
      </c>
      <c r="C42" s="28">
        <v>0.0383</v>
      </c>
      <c r="D42" s="8">
        <v>889.1</v>
      </c>
      <c r="E42" s="12">
        <f t="shared" si="2"/>
        <v>34.052530000000004</v>
      </c>
    </row>
    <row r="43" spans="1:5" ht="15">
      <c r="A43" s="30">
        <v>4.5</v>
      </c>
      <c r="B43" s="36" t="s">
        <v>24</v>
      </c>
      <c r="C43" s="28">
        <v>0.0012</v>
      </c>
      <c r="D43" s="8">
        <v>889.1</v>
      </c>
      <c r="E43" s="12">
        <f t="shared" si="2"/>
        <v>1.0669199999999999</v>
      </c>
    </row>
    <row r="44" spans="1:5" ht="15">
      <c r="A44" s="30">
        <v>4.6</v>
      </c>
      <c r="B44" s="36" t="s">
        <v>25</v>
      </c>
      <c r="C44" s="28">
        <v>0.0819</v>
      </c>
      <c r="D44" s="8">
        <v>889.1</v>
      </c>
      <c r="E44" s="12">
        <f t="shared" si="2"/>
        <v>72.81729</v>
      </c>
    </row>
    <row r="45" spans="1:5" ht="15">
      <c r="A45" s="30">
        <v>4.7</v>
      </c>
      <c r="B45" s="36" t="s">
        <v>40</v>
      </c>
      <c r="C45" s="28"/>
      <c r="D45" s="8">
        <v>889.1</v>
      </c>
      <c r="E45" s="12"/>
    </row>
    <row r="46" spans="1:5" ht="15">
      <c r="A46" s="31">
        <v>5</v>
      </c>
      <c r="B46" s="34" t="s">
        <v>26</v>
      </c>
      <c r="C46" s="27">
        <f>SUM(C47:C50)</f>
        <v>1.0439388</v>
      </c>
      <c r="D46" s="8">
        <v>889.1</v>
      </c>
      <c r="E46" s="40">
        <f aca="true" t="shared" si="3" ref="E46:E51">C46*D46</f>
        <v>928.16598708</v>
      </c>
    </row>
    <row r="47" spans="1:5" ht="23.25">
      <c r="A47" s="30">
        <v>5.1</v>
      </c>
      <c r="B47" s="36" t="s">
        <v>41</v>
      </c>
      <c r="C47" s="28">
        <v>0.5794</v>
      </c>
      <c r="D47" s="8">
        <v>889.1</v>
      </c>
      <c r="E47" s="12">
        <f t="shared" si="3"/>
        <v>515.14454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889.1</v>
      </c>
      <c r="E48" s="12">
        <f t="shared" si="3"/>
        <v>104.05919708000002</v>
      </c>
    </row>
    <row r="49" spans="1:5" ht="15">
      <c r="A49" s="30">
        <v>5.3</v>
      </c>
      <c r="B49" s="36" t="s">
        <v>27</v>
      </c>
      <c r="C49" s="28">
        <v>0.0618</v>
      </c>
      <c r="D49" s="8">
        <v>889.1</v>
      </c>
      <c r="E49" s="12">
        <f t="shared" si="3"/>
        <v>54.946380000000005</v>
      </c>
    </row>
    <row r="50" spans="1:5" ht="15">
      <c r="A50" s="30">
        <v>5.4</v>
      </c>
      <c r="B50" s="36" t="s">
        <v>28</v>
      </c>
      <c r="C50" s="28">
        <v>0.2857</v>
      </c>
      <c r="D50" s="8">
        <v>889.1</v>
      </c>
      <c r="E50" s="12">
        <f t="shared" si="3"/>
        <v>254.01587</v>
      </c>
    </row>
    <row r="51" spans="1:5" ht="15">
      <c r="A51" s="31">
        <v>6</v>
      </c>
      <c r="B51" s="34" t="s">
        <v>42</v>
      </c>
      <c r="C51" s="27">
        <v>1.1157</v>
      </c>
      <c r="D51" s="8">
        <v>889.1</v>
      </c>
      <c r="E51" s="40">
        <f t="shared" si="3"/>
        <v>991.9688699999999</v>
      </c>
    </row>
    <row r="52" spans="1:5" ht="15">
      <c r="A52" s="35">
        <v>6.1</v>
      </c>
      <c r="B52" s="34" t="s">
        <v>115</v>
      </c>
      <c r="C52" s="27"/>
      <c r="D52" s="8">
        <v>889.1</v>
      </c>
      <c r="E52" s="40"/>
    </row>
    <row r="53" spans="1:5" ht="15">
      <c r="A53" s="31">
        <v>7</v>
      </c>
      <c r="B53" s="34" t="s">
        <v>29</v>
      </c>
      <c r="C53" s="27">
        <v>0.009</v>
      </c>
      <c r="D53" s="8">
        <v>889.1</v>
      </c>
      <c r="E53" s="40">
        <f>C53*D53</f>
        <v>8.0019</v>
      </c>
    </row>
    <row r="54" spans="1:5" ht="15">
      <c r="A54" s="31">
        <v>8</v>
      </c>
      <c r="B54" s="34" t="s">
        <v>30</v>
      </c>
      <c r="C54" s="29">
        <f>C53+C51+C46+C38+C34+C22+C11</f>
        <v>9.144568</v>
      </c>
      <c r="D54" s="8">
        <v>889.1</v>
      </c>
      <c r="E54" s="40">
        <f>C54*D54</f>
        <v>8130.4354088</v>
      </c>
    </row>
    <row r="55" spans="1:5" ht="15">
      <c r="A55" s="38">
        <v>9</v>
      </c>
      <c r="B55" s="36" t="s">
        <v>31</v>
      </c>
      <c r="C55" s="28"/>
      <c r="D55" s="8">
        <v>889.1</v>
      </c>
      <c r="E55" s="12"/>
    </row>
    <row r="56" spans="1:6" ht="15">
      <c r="A56" s="38">
        <v>10</v>
      </c>
      <c r="B56" s="36" t="s">
        <v>43</v>
      </c>
      <c r="C56" s="28">
        <v>0.1254</v>
      </c>
      <c r="D56" s="8">
        <v>889.1</v>
      </c>
      <c r="E56" s="12">
        <f>C56*D56+0.03</f>
        <v>111.52314000000001</v>
      </c>
      <c r="F56" s="80"/>
    </row>
    <row r="57" spans="1:5" ht="15">
      <c r="A57" s="31">
        <v>11</v>
      </c>
      <c r="B57" s="54" t="s">
        <v>32</v>
      </c>
      <c r="C57" s="27">
        <f>C54+C55+C56</f>
        <v>9.269968</v>
      </c>
      <c r="D57" s="8">
        <v>889.1</v>
      </c>
      <c r="E57" s="40">
        <f>E54+E55+E56</f>
        <v>8241.9585488</v>
      </c>
    </row>
    <row r="58" ht="15">
      <c r="C58" s="58"/>
    </row>
    <row r="59" ht="15">
      <c r="C59" s="59">
        <v>9.27</v>
      </c>
    </row>
    <row r="61" spans="2:5" ht="15">
      <c r="B61" t="s">
        <v>151</v>
      </c>
      <c r="E61" s="87" t="s">
        <v>152</v>
      </c>
    </row>
    <row r="62" ht="30" customHeight="1"/>
    <row r="69" ht="41.2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24.7109375" style="0" hidden="1" customWidth="1"/>
    <col min="4" max="4" width="30.8515625" style="0" hidden="1" customWidth="1"/>
    <col min="5" max="5" width="28.7109375" style="0" customWidth="1"/>
  </cols>
  <sheetData>
    <row r="1" spans="1:5" ht="44.2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104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859.5</v>
      </c>
    </row>
    <row r="8" spans="1:5" ht="15">
      <c r="A8" s="96" t="s">
        <v>2</v>
      </c>
      <c r="B8" s="96"/>
      <c r="C8" s="7"/>
      <c r="D8" s="7"/>
      <c r="E8" s="8">
        <v>9.27</v>
      </c>
    </row>
    <row r="9" spans="1:5" ht="15">
      <c r="A9" s="102"/>
      <c r="B9" s="103"/>
      <c r="C9" s="7"/>
      <c r="D9" s="7"/>
      <c r="E9" s="13">
        <f>E7*E8</f>
        <v>7967.565</v>
      </c>
    </row>
    <row r="10" spans="1:5" ht="35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2.5463291999999997</v>
      </c>
      <c r="D11" s="8">
        <v>859.5</v>
      </c>
      <c r="E11" s="40">
        <f>C11*D11</f>
        <v>2188.5699474</v>
      </c>
    </row>
    <row r="12" spans="1:5" ht="15">
      <c r="A12" s="45"/>
      <c r="B12" s="46" t="s">
        <v>4</v>
      </c>
      <c r="C12" s="47"/>
      <c r="D12" s="8">
        <v>859.5</v>
      </c>
      <c r="E12" s="12"/>
    </row>
    <row r="13" spans="1:5" ht="15">
      <c r="A13" s="3">
        <v>1.1</v>
      </c>
      <c r="B13" s="4" t="s">
        <v>36</v>
      </c>
      <c r="C13" s="5">
        <f>C14+C15</f>
        <v>1.9546</v>
      </c>
      <c r="D13" s="8">
        <v>859.5</v>
      </c>
      <c r="E13" s="12">
        <f>C13*D13</f>
        <v>1679.9787</v>
      </c>
    </row>
    <row r="14" spans="1:5" ht="15">
      <c r="A14" s="2"/>
      <c r="B14" s="4" t="s">
        <v>5</v>
      </c>
      <c r="C14" s="6">
        <v>1.9546</v>
      </c>
      <c r="D14" s="8">
        <v>859.5</v>
      </c>
      <c r="E14" s="12">
        <f>C14*D14</f>
        <v>1679.9787</v>
      </c>
    </row>
    <row r="15" spans="1:5" ht="15">
      <c r="A15" s="2"/>
      <c r="B15" s="4" t="s">
        <v>6</v>
      </c>
      <c r="C15" s="6"/>
      <c r="D15" s="8">
        <v>859.5</v>
      </c>
      <c r="E15" s="12"/>
    </row>
    <row r="16" spans="1:5" ht="15">
      <c r="A16" s="2">
        <v>1.2</v>
      </c>
      <c r="B16" s="4" t="s">
        <v>113</v>
      </c>
      <c r="C16" s="6">
        <f>(C14+C15)*0.202</f>
        <v>0.3948292</v>
      </c>
      <c r="D16" s="8">
        <v>859.5</v>
      </c>
      <c r="E16" s="12">
        <f>C16*D16</f>
        <v>339.3556974</v>
      </c>
    </row>
    <row r="17" spans="1:5" ht="23.25">
      <c r="A17" s="2">
        <v>1.3</v>
      </c>
      <c r="B17" s="4" t="s">
        <v>132</v>
      </c>
      <c r="C17" s="6">
        <v>0.0302</v>
      </c>
      <c r="D17" s="8">
        <v>859.5</v>
      </c>
      <c r="E17" s="12">
        <f>C17*D17</f>
        <v>25.9569</v>
      </c>
    </row>
    <row r="18" spans="1:5" ht="15">
      <c r="A18" s="2">
        <v>1.4</v>
      </c>
      <c r="B18" s="36" t="s">
        <v>7</v>
      </c>
      <c r="C18" s="28"/>
      <c r="D18" s="8">
        <v>859.5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8">
        <v>859.5</v>
      </c>
      <c r="E19" s="12">
        <f>C19*D19</f>
        <v>70.56495000000001</v>
      </c>
    </row>
    <row r="20" spans="1:5" ht="15">
      <c r="A20" s="2">
        <v>1.6</v>
      </c>
      <c r="B20" s="36" t="s">
        <v>133</v>
      </c>
      <c r="C20" s="28">
        <v>0.0846</v>
      </c>
      <c r="D20" s="8">
        <v>859.5</v>
      </c>
      <c r="E20" s="12">
        <f>C20*D20</f>
        <v>72.71369999999999</v>
      </c>
    </row>
    <row r="21" spans="1:5" ht="15">
      <c r="A21" s="2">
        <v>1.7</v>
      </c>
      <c r="B21" s="36" t="s">
        <v>134</v>
      </c>
      <c r="D21" s="8">
        <v>859.5</v>
      </c>
      <c r="E21" s="12"/>
    </row>
    <row r="22" spans="1:5" ht="15">
      <c r="A22" s="31">
        <v>2</v>
      </c>
      <c r="B22" s="34" t="s">
        <v>9</v>
      </c>
      <c r="C22" s="27">
        <f>SUM(C23:C33)</f>
        <v>1.7519999999999998</v>
      </c>
      <c r="D22" s="8">
        <v>859.5</v>
      </c>
      <c r="E22" s="40">
        <f aca="true" t="shared" si="0" ref="E22:E28">C22*D22</f>
        <v>1505.8439999999998</v>
      </c>
    </row>
    <row r="23" spans="1:5" ht="15">
      <c r="A23" s="30">
        <v>2.1</v>
      </c>
      <c r="B23" s="36" t="s">
        <v>10</v>
      </c>
      <c r="C23" s="28">
        <v>0.7985</v>
      </c>
      <c r="D23" s="8">
        <v>859.5</v>
      </c>
      <c r="E23" s="12">
        <f t="shared" si="0"/>
        <v>686.31075</v>
      </c>
    </row>
    <row r="24" spans="1:5" ht="15">
      <c r="A24" s="30">
        <v>2.2</v>
      </c>
      <c r="B24" s="36" t="s">
        <v>11</v>
      </c>
      <c r="C24" s="28">
        <v>0.3804</v>
      </c>
      <c r="D24" s="8">
        <v>859.5</v>
      </c>
      <c r="E24" s="12">
        <f t="shared" si="0"/>
        <v>326.9538</v>
      </c>
    </row>
    <row r="25" spans="1:5" ht="23.25">
      <c r="A25" s="30">
        <v>2.3</v>
      </c>
      <c r="B25" s="36" t="s">
        <v>37</v>
      </c>
      <c r="C25" s="28">
        <v>0.0226</v>
      </c>
      <c r="D25" s="8">
        <v>859.5</v>
      </c>
      <c r="E25" s="12">
        <f t="shared" si="0"/>
        <v>19.424699999999998</v>
      </c>
    </row>
    <row r="26" spans="1:5" ht="15">
      <c r="A26" s="30">
        <v>2.4</v>
      </c>
      <c r="B26" s="36" t="s">
        <v>12</v>
      </c>
      <c r="C26" s="28">
        <v>0.28</v>
      </c>
      <c r="D26" s="8">
        <v>859.5</v>
      </c>
      <c r="E26" s="12">
        <f t="shared" si="0"/>
        <v>240.66000000000003</v>
      </c>
    </row>
    <row r="27" spans="1:5" ht="15">
      <c r="A27" s="30">
        <v>2.5</v>
      </c>
      <c r="B27" s="36" t="s">
        <v>38</v>
      </c>
      <c r="C27" s="28">
        <v>0.1866</v>
      </c>
      <c r="D27" s="8">
        <v>859.5</v>
      </c>
      <c r="E27" s="12">
        <f t="shared" si="0"/>
        <v>160.3827</v>
      </c>
    </row>
    <row r="28" spans="1:5" ht="23.25">
      <c r="A28" s="30">
        <v>2.6</v>
      </c>
      <c r="B28" s="36" t="s">
        <v>13</v>
      </c>
      <c r="C28" s="28">
        <v>0.009</v>
      </c>
      <c r="D28" s="8">
        <v>859.5</v>
      </c>
      <c r="E28" s="12">
        <f t="shared" si="0"/>
        <v>7.735499999999999</v>
      </c>
    </row>
    <row r="29" spans="1:5" ht="15">
      <c r="A29" s="30">
        <v>2.7</v>
      </c>
      <c r="B29" s="36" t="s">
        <v>14</v>
      </c>
      <c r="C29" s="28">
        <v>0.0366</v>
      </c>
      <c r="D29" s="8">
        <v>859.5</v>
      </c>
      <c r="E29" s="12">
        <f aca="true" t="shared" si="1" ref="E29:E34">C29*D29</f>
        <v>31.4577</v>
      </c>
    </row>
    <row r="30" spans="1:5" ht="15">
      <c r="A30" s="37" t="s">
        <v>146</v>
      </c>
      <c r="B30" s="36" t="s">
        <v>15</v>
      </c>
      <c r="C30" s="28">
        <v>0.0144</v>
      </c>
      <c r="D30" s="8">
        <v>859.5</v>
      </c>
      <c r="E30" s="12">
        <f t="shared" si="1"/>
        <v>12.3768</v>
      </c>
    </row>
    <row r="31" spans="1:5" ht="15">
      <c r="A31" s="30">
        <v>2.9</v>
      </c>
      <c r="B31" s="36" t="s">
        <v>16</v>
      </c>
      <c r="C31" s="28">
        <v>0.0132</v>
      </c>
      <c r="D31" s="8">
        <v>859.5</v>
      </c>
      <c r="E31" s="12">
        <f t="shared" si="1"/>
        <v>11.3454</v>
      </c>
    </row>
    <row r="32" spans="1:5" ht="15">
      <c r="A32" s="73">
        <v>2.1</v>
      </c>
      <c r="B32" s="36" t="s">
        <v>17</v>
      </c>
      <c r="C32" s="28">
        <v>0.0009</v>
      </c>
      <c r="D32" s="8">
        <v>859.5</v>
      </c>
      <c r="E32" s="12">
        <f t="shared" si="1"/>
        <v>0.77355</v>
      </c>
    </row>
    <row r="33" spans="1:5" ht="23.25">
      <c r="A33" s="30">
        <v>2.11</v>
      </c>
      <c r="B33" s="36" t="s">
        <v>136</v>
      </c>
      <c r="C33" s="28">
        <v>0.0098</v>
      </c>
      <c r="D33" s="8">
        <v>859.5</v>
      </c>
      <c r="E33" s="12">
        <f t="shared" si="1"/>
        <v>8.4231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859.5</v>
      </c>
      <c r="E34" s="40">
        <f t="shared" si="1"/>
        <v>0</v>
      </c>
    </row>
    <row r="35" spans="1:5" ht="15">
      <c r="A35" s="30">
        <v>3.1</v>
      </c>
      <c r="B35" s="36" t="s">
        <v>19</v>
      </c>
      <c r="C35" s="28"/>
      <c r="D35" s="8">
        <v>859.5</v>
      </c>
      <c r="E35" s="12"/>
    </row>
    <row r="36" spans="1:5" ht="15">
      <c r="A36" s="30">
        <v>3.2</v>
      </c>
      <c r="B36" s="36" t="s">
        <v>20</v>
      </c>
      <c r="C36" s="28"/>
      <c r="D36" s="8">
        <v>859.5</v>
      </c>
      <c r="E36" s="12"/>
    </row>
    <row r="37" spans="1:5" ht="15">
      <c r="A37" s="30">
        <v>3.3</v>
      </c>
      <c r="B37" s="36" t="s">
        <v>21</v>
      </c>
      <c r="C37" s="28"/>
      <c r="D37" s="8">
        <v>859.5</v>
      </c>
      <c r="E37" s="12"/>
    </row>
    <row r="38" spans="1:5" ht="23.25">
      <c r="A38" s="31">
        <v>4</v>
      </c>
      <c r="B38" s="34" t="s">
        <v>22</v>
      </c>
      <c r="C38" s="27">
        <f>SUM(C39:C45)</f>
        <v>2.6776</v>
      </c>
      <c r="D38" s="8">
        <v>859.5</v>
      </c>
      <c r="E38" s="40">
        <f aca="true" t="shared" si="2" ref="E38:E44">C38*D38</f>
        <v>2301.3972</v>
      </c>
    </row>
    <row r="39" spans="1:5" ht="23.25">
      <c r="A39" s="30">
        <v>4.1</v>
      </c>
      <c r="B39" s="36" t="s">
        <v>39</v>
      </c>
      <c r="C39" s="28">
        <v>1.9848</v>
      </c>
      <c r="D39" s="8">
        <v>859.5</v>
      </c>
      <c r="E39" s="12">
        <f t="shared" si="2"/>
        <v>1705.9356</v>
      </c>
    </row>
    <row r="40" spans="1:5" ht="15">
      <c r="A40" s="30">
        <v>4.2</v>
      </c>
      <c r="B40" s="36" t="s">
        <v>113</v>
      </c>
      <c r="C40" s="28">
        <v>0.4009</v>
      </c>
      <c r="D40" s="8">
        <v>859.5</v>
      </c>
      <c r="E40" s="12">
        <f t="shared" si="2"/>
        <v>344.57354999999995</v>
      </c>
    </row>
    <row r="41" spans="1:5" ht="15">
      <c r="A41" s="30">
        <v>4.3</v>
      </c>
      <c r="B41" s="36" t="s">
        <v>23</v>
      </c>
      <c r="C41" s="28">
        <v>0.1705</v>
      </c>
      <c r="D41" s="8">
        <v>859.5</v>
      </c>
      <c r="E41" s="12">
        <f t="shared" si="2"/>
        <v>146.54475000000002</v>
      </c>
    </row>
    <row r="42" spans="1:5" ht="15">
      <c r="A42" s="30">
        <v>4.4</v>
      </c>
      <c r="B42" s="36" t="s">
        <v>137</v>
      </c>
      <c r="C42" s="28">
        <v>0.0383</v>
      </c>
      <c r="D42" s="8">
        <v>859.5</v>
      </c>
      <c r="E42" s="12">
        <f t="shared" si="2"/>
        <v>32.91885</v>
      </c>
    </row>
    <row r="43" spans="1:5" ht="15">
      <c r="A43" s="30">
        <v>4.5</v>
      </c>
      <c r="B43" s="36" t="s">
        <v>24</v>
      </c>
      <c r="C43" s="28">
        <v>0.0012</v>
      </c>
      <c r="D43" s="8">
        <v>859.5</v>
      </c>
      <c r="E43" s="12">
        <f t="shared" si="2"/>
        <v>1.0313999999999999</v>
      </c>
    </row>
    <row r="44" spans="1:5" ht="15">
      <c r="A44" s="30">
        <v>4.6</v>
      </c>
      <c r="B44" s="36" t="s">
        <v>25</v>
      </c>
      <c r="C44" s="28">
        <v>0.0819</v>
      </c>
      <c r="D44" s="8">
        <v>859.5</v>
      </c>
      <c r="E44" s="12">
        <f t="shared" si="2"/>
        <v>70.39305</v>
      </c>
    </row>
    <row r="45" spans="1:5" ht="15">
      <c r="A45" s="30">
        <v>4.7</v>
      </c>
      <c r="B45" s="36" t="s">
        <v>40</v>
      </c>
      <c r="C45" s="28"/>
      <c r="D45" s="8">
        <v>859.5</v>
      </c>
      <c r="E45" s="12"/>
    </row>
    <row r="46" spans="1:5" ht="15">
      <c r="A46" s="31">
        <v>5</v>
      </c>
      <c r="B46" s="34" t="s">
        <v>26</v>
      </c>
      <c r="C46" s="27">
        <f>SUM(C47:C50)</f>
        <v>1.0439388</v>
      </c>
      <c r="D46" s="8">
        <v>859.5</v>
      </c>
      <c r="E46" s="40">
        <f aca="true" t="shared" si="3" ref="E46:E51">C46*D46</f>
        <v>897.2653986</v>
      </c>
    </row>
    <row r="47" spans="1:5" ht="23.25">
      <c r="A47" s="30">
        <v>5.1</v>
      </c>
      <c r="B47" s="36" t="s">
        <v>41</v>
      </c>
      <c r="C47" s="28">
        <v>0.5794</v>
      </c>
      <c r="D47" s="8">
        <v>859.5</v>
      </c>
      <c r="E47" s="12">
        <f t="shared" si="3"/>
        <v>497.9943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859.5</v>
      </c>
      <c r="E48" s="12">
        <f t="shared" si="3"/>
        <v>100.5948486</v>
      </c>
    </row>
    <row r="49" spans="1:5" ht="15">
      <c r="A49" s="30">
        <v>5.3</v>
      </c>
      <c r="B49" s="36" t="s">
        <v>27</v>
      </c>
      <c r="C49" s="28">
        <v>0.0618</v>
      </c>
      <c r="D49" s="8">
        <v>859.5</v>
      </c>
      <c r="E49" s="12">
        <f t="shared" si="3"/>
        <v>53.1171</v>
      </c>
    </row>
    <row r="50" spans="1:5" ht="15">
      <c r="A50" s="30">
        <v>5.4</v>
      </c>
      <c r="B50" s="36" t="s">
        <v>28</v>
      </c>
      <c r="C50" s="28">
        <v>0.2857</v>
      </c>
      <c r="D50" s="8">
        <v>859.5</v>
      </c>
      <c r="E50" s="12">
        <f t="shared" si="3"/>
        <v>245.55915000000002</v>
      </c>
    </row>
    <row r="51" spans="1:5" ht="15">
      <c r="A51" s="31">
        <v>6</v>
      </c>
      <c r="B51" s="34" t="s">
        <v>42</v>
      </c>
      <c r="C51" s="27">
        <v>1.1157</v>
      </c>
      <c r="D51" s="8">
        <v>859.5</v>
      </c>
      <c r="E51" s="40">
        <f t="shared" si="3"/>
        <v>958.9441499999999</v>
      </c>
    </row>
    <row r="52" spans="1:5" ht="15">
      <c r="A52" s="35">
        <v>6.1</v>
      </c>
      <c r="B52" s="34" t="s">
        <v>115</v>
      </c>
      <c r="C52" s="27"/>
      <c r="D52" s="8">
        <v>859.5</v>
      </c>
      <c r="E52" s="40"/>
    </row>
    <row r="53" spans="1:5" ht="15">
      <c r="A53" s="31">
        <v>7</v>
      </c>
      <c r="B53" s="34" t="s">
        <v>29</v>
      </c>
      <c r="C53" s="27">
        <v>0.009</v>
      </c>
      <c r="D53" s="8">
        <v>859.5</v>
      </c>
      <c r="E53" s="40">
        <f>C53*D53</f>
        <v>7.735499999999999</v>
      </c>
    </row>
    <row r="54" spans="1:5" ht="15">
      <c r="A54" s="31">
        <v>8</v>
      </c>
      <c r="B54" s="34" t="s">
        <v>30</v>
      </c>
      <c r="C54" s="29">
        <f>C53+C51+C46+C38+C34+C22+C11</f>
        <v>9.144568</v>
      </c>
      <c r="D54" s="8">
        <v>859.5</v>
      </c>
      <c r="E54" s="40">
        <f>E11+E22+E34+E38+E46+E51+E53</f>
        <v>7859.756196</v>
      </c>
    </row>
    <row r="55" spans="1:5" ht="15">
      <c r="A55" s="38">
        <v>9</v>
      </c>
      <c r="B55" s="36" t="s">
        <v>31</v>
      </c>
      <c r="C55" s="28"/>
      <c r="D55" s="8">
        <v>859.5</v>
      </c>
      <c r="E55" s="12"/>
    </row>
    <row r="56" spans="1:5" ht="15">
      <c r="A56" s="38">
        <v>10</v>
      </c>
      <c r="B56" s="36" t="s">
        <v>43</v>
      </c>
      <c r="C56" s="28">
        <v>0.1254</v>
      </c>
      <c r="D56" s="8">
        <v>859.5</v>
      </c>
      <c r="E56" s="12">
        <f>C56*D56+0.03</f>
        <v>107.81130000000002</v>
      </c>
    </row>
    <row r="57" spans="1:5" ht="15">
      <c r="A57" s="31">
        <v>11</v>
      </c>
      <c r="B57" s="54" t="s">
        <v>32</v>
      </c>
      <c r="C57" s="27">
        <f>C54+C55+C56</f>
        <v>9.269968</v>
      </c>
      <c r="D57" s="8">
        <v>859.5</v>
      </c>
      <c r="E57" s="40">
        <f>E54+E55+E56</f>
        <v>7967.567496000001</v>
      </c>
    </row>
    <row r="58" ht="15">
      <c r="C58" s="58"/>
    </row>
    <row r="59" ht="15">
      <c r="C59" s="59">
        <v>9.27</v>
      </c>
    </row>
    <row r="62" spans="2:5" ht="30.75" customHeight="1">
      <c r="B62" t="s">
        <v>151</v>
      </c>
      <c r="E62" s="87" t="s">
        <v>152</v>
      </c>
    </row>
    <row r="69" ht="33.7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7109375" style="0" customWidth="1"/>
    <col min="3" max="3" width="20.57421875" style="0" hidden="1" customWidth="1"/>
    <col min="4" max="4" width="15.140625" style="0" hidden="1" customWidth="1"/>
    <col min="5" max="5" width="34.7109375" style="0" customWidth="1"/>
  </cols>
  <sheetData>
    <row r="1" spans="1:5" ht="38.25" customHeight="1" thickBot="1">
      <c r="A1" s="99" t="s">
        <v>158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105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3228</v>
      </c>
    </row>
    <row r="8" spans="1:5" ht="15">
      <c r="A8" s="96" t="s">
        <v>2</v>
      </c>
      <c r="B8" s="96"/>
      <c r="C8" s="7"/>
      <c r="D8" s="7"/>
      <c r="E8" s="8">
        <v>11.27</v>
      </c>
    </row>
    <row r="9" spans="1:5" ht="15">
      <c r="A9" s="102"/>
      <c r="B9" s="103"/>
      <c r="C9" s="7"/>
      <c r="D9" s="7"/>
      <c r="E9" s="13">
        <f>E7*E8</f>
        <v>36379.56</v>
      </c>
    </row>
    <row r="10" spans="1:5" ht="37.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C14+C16+C17+C19+C20+C21</f>
        <v>2.8056694</v>
      </c>
      <c r="D11" s="7">
        <v>3228</v>
      </c>
      <c r="E11" s="40">
        <f>C11*D11</f>
        <v>9056.7008232</v>
      </c>
    </row>
    <row r="12" spans="1:5" ht="15">
      <c r="A12" s="45"/>
      <c r="B12" s="46" t="s">
        <v>4</v>
      </c>
      <c r="C12" s="47"/>
      <c r="D12" s="7">
        <v>3228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v>3228</v>
      </c>
      <c r="E13" s="12">
        <f>C13*D13</f>
        <v>6664.851600000001</v>
      </c>
    </row>
    <row r="14" spans="1:5" ht="15">
      <c r="A14" s="2"/>
      <c r="B14" s="4" t="s">
        <v>5</v>
      </c>
      <c r="C14" s="6">
        <v>2.0647</v>
      </c>
      <c r="D14" s="7">
        <v>3228</v>
      </c>
      <c r="E14" s="12">
        <f>C14*D14</f>
        <v>6664.851600000001</v>
      </c>
    </row>
    <row r="15" spans="1:5" ht="15">
      <c r="A15" s="2"/>
      <c r="B15" s="4" t="s">
        <v>6</v>
      </c>
      <c r="C15" s="6"/>
      <c r="D15" s="7">
        <v>3228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v>3228</v>
      </c>
      <c r="E16" s="12">
        <f>C16*D16</f>
        <v>1346.3000232000004</v>
      </c>
    </row>
    <row r="17" spans="1:5" ht="23.25">
      <c r="A17" s="2">
        <v>1.3</v>
      </c>
      <c r="B17" s="4" t="s">
        <v>132</v>
      </c>
      <c r="C17" s="6">
        <v>0.0302</v>
      </c>
      <c r="D17" s="7">
        <v>3228</v>
      </c>
      <c r="E17" s="12">
        <f>C17*D17</f>
        <v>97.4856</v>
      </c>
    </row>
    <row r="18" spans="1:5" ht="15">
      <c r="A18" s="2">
        <v>1.4</v>
      </c>
      <c r="B18" s="36" t="s">
        <v>7</v>
      </c>
      <c r="C18" s="28"/>
      <c r="D18" s="7">
        <v>3228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v>3228</v>
      </c>
      <c r="E19" s="12">
        <f aca="true" t="shared" si="0" ref="E19:E34">C19*D19</f>
        <v>265.0188</v>
      </c>
    </row>
    <row r="20" spans="1:5" ht="15">
      <c r="A20" s="2">
        <v>1.6</v>
      </c>
      <c r="B20" s="36" t="s">
        <v>133</v>
      </c>
      <c r="C20" s="28">
        <v>0.1846</v>
      </c>
      <c r="D20" s="7">
        <v>3228</v>
      </c>
      <c r="E20" s="12">
        <f t="shared" si="0"/>
        <v>595.8888</v>
      </c>
    </row>
    <row r="21" spans="1:5" ht="15">
      <c r="A21" s="2">
        <v>1.7</v>
      </c>
      <c r="B21" s="36" t="s">
        <v>134</v>
      </c>
      <c r="C21" s="48">
        <v>0.027</v>
      </c>
      <c r="D21" s="7">
        <v>3228</v>
      </c>
      <c r="E21" s="12">
        <f t="shared" si="0"/>
        <v>87.156</v>
      </c>
    </row>
    <row r="22" spans="1:5" ht="15">
      <c r="A22" s="31">
        <v>2</v>
      </c>
      <c r="B22" s="34" t="s">
        <v>9</v>
      </c>
      <c r="C22" s="27">
        <f>SUM(C23:C33)</f>
        <v>1.762</v>
      </c>
      <c r="D22" s="7">
        <v>3228</v>
      </c>
      <c r="E22" s="40">
        <f t="shared" si="0"/>
        <v>5687.736</v>
      </c>
    </row>
    <row r="23" spans="1:5" ht="15">
      <c r="A23" s="30">
        <v>2.1</v>
      </c>
      <c r="B23" s="36" t="s">
        <v>10</v>
      </c>
      <c r="C23" s="28">
        <v>0.7985</v>
      </c>
      <c r="D23" s="7">
        <v>3228</v>
      </c>
      <c r="E23" s="12">
        <f t="shared" si="0"/>
        <v>2577.558</v>
      </c>
    </row>
    <row r="24" spans="1:5" ht="15">
      <c r="A24" s="30">
        <v>2.2</v>
      </c>
      <c r="B24" s="36" t="s">
        <v>11</v>
      </c>
      <c r="C24" s="28">
        <v>0.3804</v>
      </c>
      <c r="D24" s="7">
        <v>3228</v>
      </c>
      <c r="E24" s="12">
        <f t="shared" si="0"/>
        <v>1227.9312</v>
      </c>
    </row>
    <row r="25" spans="1:5" ht="23.25">
      <c r="A25" s="30">
        <v>2.3</v>
      </c>
      <c r="B25" s="36" t="s">
        <v>37</v>
      </c>
      <c r="C25" s="28">
        <v>0.0213</v>
      </c>
      <c r="D25" s="7">
        <v>3228</v>
      </c>
      <c r="E25" s="12">
        <f t="shared" si="0"/>
        <v>68.7564</v>
      </c>
    </row>
    <row r="26" spans="1:5" ht="15">
      <c r="A26" s="30">
        <v>2.4</v>
      </c>
      <c r="B26" s="36" t="s">
        <v>12</v>
      </c>
      <c r="C26" s="28">
        <v>0.28</v>
      </c>
      <c r="D26" s="7">
        <v>3228</v>
      </c>
      <c r="E26" s="12">
        <f t="shared" si="0"/>
        <v>903.84</v>
      </c>
    </row>
    <row r="27" spans="1:5" ht="15">
      <c r="A27" s="30">
        <v>2.5</v>
      </c>
      <c r="B27" s="36" t="s">
        <v>38</v>
      </c>
      <c r="C27" s="28">
        <v>0.1254</v>
      </c>
      <c r="D27" s="7">
        <v>3228</v>
      </c>
      <c r="E27" s="12">
        <f t="shared" si="0"/>
        <v>404.79120000000006</v>
      </c>
    </row>
    <row r="28" spans="1:5" ht="23.25">
      <c r="A28" s="30">
        <v>2.6</v>
      </c>
      <c r="B28" s="36" t="s">
        <v>13</v>
      </c>
      <c r="C28" s="28">
        <v>0.009</v>
      </c>
      <c r="D28" s="7">
        <v>3228</v>
      </c>
      <c r="E28" s="12">
        <f t="shared" si="0"/>
        <v>29.051999999999996</v>
      </c>
    </row>
    <row r="29" spans="1:5" ht="15">
      <c r="A29" s="30">
        <v>2.7</v>
      </c>
      <c r="B29" s="36" t="s">
        <v>14</v>
      </c>
      <c r="C29" s="28">
        <v>0.038</v>
      </c>
      <c r="D29" s="7">
        <v>3228</v>
      </c>
      <c r="E29" s="12">
        <f t="shared" si="0"/>
        <v>122.664</v>
      </c>
    </row>
    <row r="30" spans="1:5" ht="15">
      <c r="A30" s="37" t="s">
        <v>146</v>
      </c>
      <c r="B30" s="36" t="s">
        <v>15</v>
      </c>
      <c r="C30" s="28">
        <v>0.0144</v>
      </c>
      <c r="D30" s="7">
        <v>3228</v>
      </c>
      <c r="E30" s="12">
        <f t="shared" si="0"/>
        <v>46.4832</v>
      </c>
    </row>
    <row r="31" spans="1:5" ht="23.25">
      <c r="A31" s="73">
        <v>2.9</v>
      </c>
      <c r="B31" s="36" t="s">
        <v>16</v>
      </c>
      <c r="C31" s="28">
        <v>0.0262</v>
      </c>
      <c r="D31" s="7">
        <v>3228</v>
      </c>
      <c r="E31" s="12">
        <f t="shared" si="0"/>
        <v>84.5736</v>
      </c>
    </row>
    <row r="32" spans="1:5" ht="15">
      <c r="A32" s="73">
        <v>2.1</v>
      </c>
      <c r="B32" s="36" t="s">
        <v>17</v>
      </c>
      <c r="C32" s="28">
        <v>0.049</v>
      </c>
      <c r="D32" s="7">
        <v>3228</v>
      </c>
      <c r="E32" s="12">
        <f t="shared" si="0"/>
        <v>158.172</v>
      </c>
    </row>
    <row r="33" spans="1:5" ht="23.25">
      <c r="A33" s="30">
        <v>2.11</v>
      </c>
      <c r="B33" s="36" t="s">
        <v>136</v>
      </c>
      <c r="C33" s="28">
        <v>0.0198</v>
      </c>
      <c r="D33" s="7">
        <v>3228</v>
      </c>
      <c r="E33" s="12">
        <f t="shared" si="0"/>
        <v>63.91440000000001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7">
        <v>3228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7">
        <v>3228</v>
      </c>
      <c r="E35" s="12"/>
    </row>
    <row r="36" spans="1:5" ht="15">
      <c r="A36" s="30">
        <v>3.2</v>
      </c>
      <c r="B36" s="36" t="s">
        <v>20</v>
      </c>
      <c r="C36" s="28"/>
      <c r="D36" s="7">
        <v>3228</v>
      </c>
      <c r="E36" s="12"/>
    </row>
    <row r="37" spans="1:5" ht="15">
      <c r="A37" s="30">
        <v>3.3</v>
      </c>
      <c r="B37" s="36" t="s">
        <v>21</v>
      </c>
      <c r="C37" s="28"/>
      <c r="D37" s="7">
        <v>3228</v>
      </c>
      <c r="E37" s="12"/>
    </row>
    <row r="38" spans="1:5" ht="23.25">
      <c r="A38" s="31">
        <v>4</v>
      </c>
      <c r="B38" s="34" t="s">
        <v>22</v>
      </c>
      <c r="C38" s="27">
        <f>SUM(C39:C45)</f>
        <v>3.1740999999999997</v>
      </c>
      <c r="D38" s="7">
        <v>3228</v>
      </c>
      <c r="E38" s="40">
        <f aca="true" t="shared" si="1" ref="E38:E53">C38*D38</f>
        <v>10245.994799999999</v>
      </c>
    </row>
    <row r="39" spans="1:5" ht="23.25">
      <c r="A39" s="30">
        <v>4.1</v>
      </c>
      <c r="B39" s="36" t="s">
        <v>39</v>
      </c>
      <c r="C39" s="28">
        <v>1.9848</v>
      </c>
      <c r="D39" s="7">
        <v>3228</v>
      </c>
      <c r="E39" s="12">
        <f t="shared" si="1"/>
        <v>6406.9344</v>
      </c>
    </row>
    <row r="40" spans="1:5" ht="15">
      <c r="A40" s="30">
        <v>4.2</v>
      </c>
      <c r="B40" s="36" t="s">
        <v>113</v>
      </c>
      <c r="C40" s="28">
        <v>0.4009</v>
      </c>
      <c r="D40" s="7">
        <v>3228</v>
      </c>
      <c r="E40" s="12">
        <f t="shared" si="1"/>
        <v>1294.1052</v>
      </c>
    </row>
    <row r="41" spans="1:5" ht="15">
      <c r="A41" s="30">
        <v>4.3</v>
      </c>
      <c r="B41" s="36" t="s">
        <v>23</v>
      </c>
      <c r="C41" s="28">
        <v>0.3953</v>
      </c>
      <c r="D41" s="7">
        <v>3228</v>
      </c>
      <c r="E41" s="12">
        <f t="shared" si="1"/>
        <v>1276.0284</v>
      </c>
    </row>
    <row r="42" spans="1:5" ht="15">
      <c r="A42" s="30">
        <v>4.4</v>
      </c>
      <c r="B42" s="36" t="s">
        <v>137</v>
      </c>
      <c r="C42" s="28">
        <v>0.0383</v>
      </c>
      <c r="D42" s="7">
        <v>3228</v>
      </c>
      <c r="E42" s="12">
        <f t="shared" si="1"/>
        <v>123.6324</v>
      </c>
    </row>
    <row r="43" spans="1:5" ht="15">
      <c r="A43" s="30">
        <v>4.5</v>
      </c>
      <c r="B43" s="36" t="s">
        <v>24</v>
      </c>
      <c r="C43" s="28">
        <v>0.0012</v>
      </c>
      <c r="D43" s="7">
        <v>3228</v>
      </c>
      <c r="E43" s="12">
        <f t="shared" si="1"/>
        <v>3.8735999999999997</v>
      </c>
    </row>
    <row r="44" spans="1:5" ht="15">
      <c r="A44" s="30">
        <v>4.6</v>
      </c>
      <c r="B44" s="36" t="s">
        <v>25</v>
      </c>
      <c r="C44" s="28">
        <v>0.0819</v>
      </c>
      <c r="D44" s="7">
        <v>3228</v>
      </c>
      <c r="E44" s="12">
        <f t="shared" si="1"/>
        <v>264.3732</v>
      </c>
    </row>
    <row r="45" spans="1:5" ht="15">
      <c r="A45" s="30">
        <v>4.7</v>
      </c>
      <c r="B45" s="36" t="s">
        <v>40</v>
      </c>
      <c r="C45" s="28">
        <v>0.2717</v>
      </c>
      <c r="D45" s="7">
        <v>3228</v>
      </c>
      <c r="E45" s="12">
        <f t="shared" si="1"/>
        <v>877.0476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7">
        <v>3228</v>
      </c>
      <c r="E46" s="40">
        <f t="shared" si="1"/>
        <v>3692.5092000000004</v>
      </c>
    </row>
    <row r="47" spans="1:5" ht="23.25">
      <c r="A47" s="30">
        <v>5.1</v>
      </c>
      <c r="B47" s="36" t="s">
        <v>41</v>
      </c>
      <c r="C47" s="28">
        <v>0.5794</v>
      </c>
      <c r="D47" s="7">
        <v>3228</v>
      </c>
      <c r="E47" s="12">
        <f t="shared" si="1"/>
        <v>1870.3032</v>
      </c>
    </row>
    <row r="48" spans="1:5" ht="15">
      <c r="A48" s="30">
        <v>5.2</v>
      </c>
      <c r="B48" s="36" t="s">
        <v>113</v>
      </c>
      <c r="C48" s="28">
        <v>0.117</v>
      </c>
      <c r="D48" s="7">
        <v>3228</v>
      </c>
      <c r="E48" s="12">
        <f t="shared" si="1"/>
        <v>377.67600000000004</v>
      </c>
    </row>
    <row r="49" spans="1:5" ht="23.25">
      <c r="A49" s="30">
        <v>5.3</v>
      </c>
      <c r="B49" s="36" t="s">
        <v>27</v>
      </c>
      <c r="C49" s="28">
        <v>0.1618</v>
      </c>
      <c r="D49" s="7">
        <v>3228</v>
      </c>
      <c r="E49" s="12">
        <f t="shared" si="1"/>
        <v>522.2904</v>
      </c>
    </row>
    <row r="50" spans="1:5" ht="15">
      <c r="A50" s="30">
        <v>5.4</v>
      </c>
      <c r="B50" s="36" t="s">
        <v>28</v>
      </c>
      <c r="C50" s="28">
        <v>0.2857</v>
      </c>
      <c r="D50" s="7">
        <v>3228</v>
      </c>
      <c r="E50" s="12">
        <f t="shared" si="1"/>
        <v>922.2396</v>
      </c>
    </row>
    <row r="51" spans="1:5" ht="15">
      <c r="A51" s="31">
        <v>6</v>
      </c>
      <c r="B51" s="34" t="s">
        <v>42</v>
      </c>
      <c r="C51" s="27">
        <v>2.1347</v>
      </c>
      <c r="D51" s="7">
        <v>3228</v>
      </c>
      <c r="E51" s="40">
        <f t="shared" si="1"/>
        <v>6890.8116</v>
      </c>
    </row>
    <row r="52" spans="1:5" ht="15">
      <c r="A52" s="35">
        <v>6.1</v>
      </c>
      <c r="B52" s="34" t="s">
        <v>115</v>
      </c>
      <c r="C52" s="27">
        <f>C58*9.85%</f>
        <v>1.1100949999999998</v>
      </c>
      <c r="D52" s="7">
        <v>3228</v>
      </c>
      <c r="E52" s="40">
        <f t="shared" si="1"/>
        <v>3583.3866599999997</v>
      </c>
    </row>
    <row r="53" spans="1:5" ht="15">
      <c r="A53" s="31">
        <v>7</v>
      </c>
      <c r="B53" s="34" t="s">
        <v>29</v>
      </c>
      <c r="C53" s="27">
        <v>0.009</v>
      </c>
      <c r="D53" s="7">
        <v>3228</v>
      </c>
      <c r="E53" s="40">
        <f t="shared" si="1"/>
        <v>29.051999999999996</v>
      </c>
    </row>
    <row r="54" spans="1:5" ht="15">
      <c r="A54" s="31">
        <v>8</v>
      </c>
      <c r="B54" s="34" t="s">
        <v>30</v>
      </c>
      <c r="C54" s="29">
        <f>C53+C51+C46+C38+C34+C22+C11</f>
        <v>11.0293694</v>
      </c>
      <c r="D54" s="7">
        <v>3228</v>
      </c>
      <c r="E54" s="40">
        <f>E11+E22+E34+E38+E46+E51+E53</f>
        <v>35602.8044232</v>
      </c>
    </row>
    <row r="55" spans="1:5" ht="15">
      <c r="A55" s="38">
        <v>9</v>
      </c>
      <c r="B55" s="36" t="s">
        <v>31</v>
      </c>
      <c r="C55" s="28">
        <v>0.1152</v>
      </c>
      <c r="D55" s="7">
        <v>3228</v>
      </c>
      <c r="E55" s="12">
        <f>C55*D55</f>
        <v>371.8656</v>
      </c>
    </row>
    <row r="56" spans="1:5" ht="15">
      <c r="A56" s="38">
        <v>10</v>
      </c>
      <c r="B56" s="36" t="s">
        <v>43</v>
      </c>
      <c r="C56" s="51">
        <v>0.1254</v>
      </c>
      <c r="D56" s="7">
        <v>3228</v>
      </c>
      <c r="E56" s="12">
        <f>C56*D56+0.1</f>
        <v>404.8912000000001</v>
      </c>
    </row>
    <row r="57" spans="1:5" ht="15">
      <c r="A57" s="31">
        <v>11</v>
      </c>
      <c r="B57" s="54" t="s">
        <v>32</v>
      </c>
      <c r="C57" s="27">
        <f>C54+C55+C56</f>
        <v>11.2699694</v>
      </c>
      <c r="D57" s="7">
        <v>3228</v>
      </c>
      <c r="E57" s="40">
        <f>E54+E55+E56</f>
        <v>36379.5612232</v>
      </c>
    </row>
    <row r="58" ht="15">
      <c r="C58" s="57">
        <v>11.27</v>
      </c>
    </row>
    <row r="61" ht="33.75" customHeight="1"/>
    <row r="62" spans="2:5" ht="15">
      <c r="B62" t="s">
        <v>151</v>
      </c>
      <c r="E62" s="87" t="s">
        <v>152</v>
      </c>
    </row>
    <row r="68" ht="36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00390625" style="0" customWidth="1"/>
    <col min="3" max="3" width="22.28125" style="0" hidden="1" customWidth="1"/>
    <col min="4" max="4" width="20.7109375" style="0" hidden="1" customWidth="1"/>
    <col min="5" max="5" width="33.7109375" style="0" customWidth="1"/>
  </cols>
  <sheetData>
    <row r="1" spans="1:5" ht="54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106</v>
      </c>
      <c r="B5" s="94"/>
      <c r="C5" s="94"/>
      <c r="D5" s="94"/>
      <c r="E5" s="94"/>
    </row>
    <row r="6" spans="1:5" ht="15">
      <c r="A6" s="114" t="s">
        <v>1</v>
      </c>
      <c r="B6" s="114"/>
      <c r="C6" s="20"/>
      <c r="D6" s="20"/>
      <c r="E6" s="21">
        <v>6029.8</v>
      </c>
    </row>
    <row r="7" spans="1:5" ht="15">
      <c r="A7" s="114" t="s">
        <v>2</v>
      </c>
      <c r="B7" s="114"/>
      <c r="C7" s="20"/>
      <c r="D7" s="20"/>
      <c r="E7" s="21">
        <v>12.37</v>
      </c>
    </row>
    <row r="8" spans="1:5" ht="15">
      <c r="A8" s="115"/>
      <c r="B8" s="116"/>
      <c r="C8" s="20"/>
      <c r="D8" s="20"/>
      <c r="E8" s="24">
        <f>E6*E7</f>
        <v>74588.626</v>
      </c>
    </row>
    <row r="9" spans="1:5" ht="35.25" customHeight="1">
      <c r="A9" s="25" t="s">
        <v>34</v>
      </c>
      <c r="B9" s="26" t="s">
        <v>3</v>
      </c>
      <c r="C9" s="117" t="s">
        <v>33</v>
      </c>
      <c r="D9" s="118"/>
      <c r="E9" s="119"/>
    </row>
    <row r="10" spans="1:5" ht="23.25">
      <c r="A10" s="33">
        <v>1</v>
      </c>
      <c r="B10" s="34" t="s">
        <v>35</v>
      </c>
      <c r="C10" s="27">
        <f>C13+C14+C15+C16+C17+C18+C19+C20</f>
        <v>2.9916572000000006</v>
      </c>
      <c r="D10" s="21">
        <v>6029.8</v>
      </c>
      <c r="E10" s="40">
        <f>C10*D10</f>
        <v>18039.094584560004</v>
      </c>
    </row>
    <row r="11" spans="1:5" ht="15">
      <c r="A11" s="45"/>
      <c r="B11" s="46" t="s">
        <v>4</v>
      </c>
      <c r="C11" s="47"/>
      <c r="D11" s="21">
        <v>6029.8</v>
      </c>
      <c r="E11" s="12"/>
    </row>
    <row r="12" spans="1:5" ht="15">
      <c r="A12" s="3">
        <v>1.1</v>
      </c>
      <c r="B12" s="4" t="s">
        <v>36</v>
      </c>
      <c r="C12" s="5">
        <f>C13+C14</f>
        <v>2.2186000000000003</v>
      </c>
      <c r="D12" s="21">
        <v>6029.8</v>
      </c>
      <c r="E12" s="12">
        <f aca="true" t="shared" si="0" ref="E12:E33">C12*D12</f>
        <v>13377.714280000002</v>
      </c>
    </row>
    <row r="13" spans="1:5" ht="15">
      <c r="A13" s="2"/>
      <c r="B13" s="4" t="s">
        <v>5</v>
      </c>
      <c r="C13" s="6">
        <v>2.0647</v>
      </c>
      <c r="D13" s="21">
        <v>6029.8</v>
      </c>
      <c r="E13" s="12">
        <f t="shared" si="0"/>
        <v>12449.728060000001</v>
      </c>
    </row>
    <row r="14" spans="1:5" ht="15">
      <c r="A14" s="2"/>
      <c r="B14" s="4" t="s">
        <v>6</v>
      </c>
      <c r="C14" s="6">
        <v>0.1539</v>
      </c>
      <c r="D14" s="21">
        <v>6029.8</v>
      </c>
      <c r="E14" s="12">
        <f t="shared" si="0"/>
        <v>927.9862200000001</v>
      </c>
    </row>
    <row r="15" spans="1:5" ht="15">
      <c r="A15" s="2">
        <v>1.2</v>
      </c>
      <c r="B15" s="4" t="s">
        <v>113</v>
      </c>
      <c r="C15" s="6">
        <f>(C13+C14)*0.202</f>
        <v>0.4481572000000001</v>
      </c>
      <c r="D15" s="21">
        <v>6029.8</v>
      </c>
      <c r="E15" s="12">
        <f t="shared" si="0"/>
        <v>2702.2982845600004</v>
      </c>
    </row>
    <row r="16" spans="1:5" ht="23.25">
      <c r="A16" s="2">
        <v>1.3</v>
      </c>
      <c r="B16" s="4" t="s">
        <v>132</v>
      </c>
      <c r="C16" s="6">
        <v>0.0302</v>
      </c>
      <c r="D16" s="21">
        <v>6029.8</v>
      </c>
      <c r="E16" s="12">
        <f t="shared" si="0"/>
        <v>182.09996</v>
      </c>
    </row>
    <row r="17" spans="1:5" ht="15">
      <c r="A17" s="2">
        <v>1.4</v>
      </c>
      <c r="B17" s="36" t="s">
        <v>7</v>
      </c>
      <c r="C17" s="28">
        <v>0.001</v>
      </c>
      <c r="D17" s="21">
        <v>6029.8</v>
      </c>
      <c r="E17" s="12">
        <f t="shared" si="0"/>
        <v>6.029800000000001</v>
      </c>
    </row>
    <row r="18" spans="1:5" ht="15">
      <c r="A18" s="2">
        <v>1.5</v>
      </c>
      <c r="B18" s="36" t="s">
        <v>8</v>
      </c>
      <c r="C18" s="28">
        <v>0.0821</v>
      </c>
      <c r="D18" s="21">
        <v>6029.8</v>
      </c>
      <c r="E18" s="12">
        <f t="shared" si="0"/>
        <v>495.04658000000006</v>
      </c>
    </row>
    <row r="19" spans="1:5" ht="15">
      <c r="A19" s="2">
        <v>1.6</v>
      </c>
      <c r="B19" s="36" t="s">
        <v>133</v>
      </c>
      <c r="C19" s="28">
        <v>0.1846</v>
      </c>
      <c r="D19" s="21">
        <v>6029.8</v>
      </c>
      <c r="E19" s="12">
        <f t="shared" si="0"/>
        <v>1113.10108</v>
      </c>
    </row>
    <row r="20" spans="1:5" ht="15">
      <c r="A20" s="2">
        <v>1.7</v>
      </c>
      <c r="B20" s="36" t="s">
        <v>134</v>
      </c>
      <c r="C20" s="48">
        <v>0.027</v>
      </c>
      <c r="D20" s="21">
        <v>6029.8</v>
      </c>
      <c r="E20" s="12">
        <f t="shared" si="0"/>
        <v>162.8046</v>
      </c>
    </row>
    <row r="21" spans="1:5" ht="15">
      <c r="A21" s="31">
        <v>2</v>
      </c>
      <c r="B21" s="34" t="s">
        <v>9</v>
      </c>
      <c r="C21" s="27">
        <f>SUM(C22:C32)</f>
        <v>1.762</v>
      </c>
      <c r="D21" s="21">
        <v>6029.8</v>
      </c>
      <c r="E21" s="40">
        <f t="shared" si="0"/>
        <v>10624.5076</v>
      </c>
    </row>
    <row r="22" spans="1:5" ht="15">
      <c r="A22" s="30">
        <v>2.1</v>
      </c>
      <c r="B22" s="36" t="s">
        <v>10</v>
      </c>
      <c r="C22" s="28">
        <v>0.7985</v>
      </c>
      <c r="D22" s="21">
        <v>6029.8</v>
      </c>
      <c r="E22" s="12">
        <f t="shared" si="0"/>
        <v>4814.7953</v>
      </c>
    </row>
    <row r="23" spans="1:5" ht="15">
      <c r="A23" s="30">
        <v>2.2</v>
      </c>
      <c r="B23" s="36" t="s">
        <v>11</v>
      </c>
      <c r="C23" s="28">
        <v>0.3804</v>
      </c>
      <c r="D23" s="21">
        <v>6029.8</v>
      </c>
      <c r="E23" s="12">
        <f t="shared" si="0"/>
        <v>2293.73592</v>
      </c>
    </row>
    <row r="24" spans="1:5" ht="23.25">
      <c r="A24" s="30">
        <v>2.3</v>
      </c>
      <c r="B24" s="36" t="s">
        <v>37</v>
      </c>
      <c r="C24" s="28">
        <v>0.0213</v>
      </c>
      <c r="D24" s="21">
        <v>6029.8</v>
      </c>
      <c r="E24" s="12">
        <f t="shared" si="0"/>
        <v>128.43474</v>
      </c>
    </row>
    <row r="25" spans="1:5" ht="15">
      <c r="A25" s="30">
        <v>2.4</v>
      </c>
      <c r="B25" s="36" t="s">
        <v>12</v>
      </c>
      <c r="C25" s="28">
        <v>0.28</v>
      </c>
      <c r="D25" s="21">
        <v>6029.8</v>
      </c>
      <c r="E25" s="12">
        <f t="shared" si="0"/>
        <v>1688.3440000000003</v>
      </c>
    </row>
    <row r="26" spans="1:5" ht="15">
      <c r="A26" s="30">
        <v>2.5</v>
      </c>
      <c r="B26" s="36" t="s">
        <v>38</v>
      </c>
      <c r="C26" s="28">
        <v>0.1254</v>
      </c>
      <c r="D26" s="21">
        <v>6029.8</v>
      </c>
      <c r="E26" s="12">
        <f t="shared" si="0"/>
        <v>756.1369200000001</v>
      </c>
    </row>
    <row r="27" spans="1:5" ht="23.25">
      <c r="A27" s="30">
        <v>2.6</v>
      </c>
      <c r="B27" s="36" t="s">
        <v>13</v>
      </c>
      <c r="C27" s="28">
        <v>0.009</v>
      </c>
      <c r="D27" s="21">
        <v>6029.8</v>
      </c>
      <c r="E27" s="12">
        <f t="shared" si="0"/>
        <v>54.2682</v>
      </c>
    </row>
    <row r="28" spans="1:5" ht="15">
      <c r="A28" s="30">
        <v>2.7</v>
      </c>
      <c r="B28" s="36" t="s">
        <v>14</v>
      </c>
      <c r="C28" s="28">
        <v>0.038</v>
      </c>
      <c r="D28" s="21">
        <v>6029.8</v>
      </c>
      <c r="E28" s="12">
        <f t="shared" si="0"/>
        <v>229.1324</v>
      </c>
    </row>
    <row r="29" spans="1:5" ht="15">
      <c r="A29" s="37" t="s">
        <v>146</v>
      </c>
      <c r="B29" s="36" t="s">
        <v>15</v>
      </c>
      <c r="C29" s="28">
        <v>0.0144</v>
      </c>
      <c r="D29" s="21">
        <v>6029.8</v>
      </c>
      <c r="E29" s="12">
        <f t="shared" si="0"/>
        <v>86.82912</v>
      </c>
    </row>
    <row r="30" spans="1:5" ht="23.25">
      <c r="A30" s="82">
        <v>2.9</v>
      </c>
      <c r="B30" s="36" t="s">
        <v>16</v>
      </c>
      <c r="C30" s="28">
        <v>0.0262</v>
      </c>
      <c r="D30" s="21">
        <v>6029.8</v>
      </c>
      <c r="E30" s="12">
        <f t="shared" si="0"/>
        <v>157.98076</v>
      </c>
    </row>
    <row r="31" spans="1:5" ht="15">
      <c r="A31" s="73">
        <v>2.1</v>
      </c>
      <c r="B31" s="36" t="s">
        <v>17</v>
      </c>
      <c r="C31" s="28">
        <v>0.049</v>
      </c>
      <c r="D31" s="21">
        <v>6029.8</v>
      </c>
      <c r="E31" s="12">
        <f t="shared" si="0"/>
        <v>295.46020000000004</v>
      </c>
    </row>
    <row r="32" spans="1:5" ht="23.25">
      <c r="A32" s="30">
        <v>2.11</v>
      </c>
      <c r="B32" s="36" t="s">
        <v>136</v>
      </c>
      <c r="C32" s="28">
        <v>0.0198</v>
      </c>
      <c r="D32" s="21">
        <v>6029.8</v>
      </c>
      <c r="E32" s="12">
        <f t="shared" si="0"/>
        <v>119.39004000000001</v>
      </c>
    </row>
    <row r="33" spans="1:5" ht="23.25">
      <c r="A33" s="31">
        <v>3</v>
      </c>
      <c r="B33" s="34" t="s">
        <v>18</v>
      </c>
      <c r="C33" s="27">
        <f>SUM(C34:C36)</f>
        <v>0</v>
      </c>
      <c r="D33" s="21">
        <v>6029.8</v>
      </c>
      <c r="E33" s="40">
        <f t="shared" si="0"/>
        <v>0</v>
      </c>
    </row>
    <row r="34" spans="1:5" ht="15">
      <c r="A34" s="30">
        <v>3.1</v>
      </c>
      <c r="B34" s="36" t="s">
        <v>19</v>
      </c>
      <c r="C34" s="28"/>
      <c r="D34" s="21">
        <v>6029.8</v>
      </c>
      <c r="E34" s="12"/>
    </row>
    <row r="35" spans="1:5" ht="15">
      <c r="A35" s="30">
        <v>3.2</v>
      </c>
      <c r="B35" s="36" t="s">
        <v>20</v>
      </c>
      <c r="C35" s="28"/>
      <c r="D35" s="21">
        <v>6029.8</v>
      </c>
      <c r="E35" s="12"/>
    </row>
    <row r="36" spans="1:5" ht="15">
      <c r="A36" s="30">
        <v>3.3</v>
      </c>
      <c r="B36" s="36" t="s">
        <v>21</v>
      </c>
      <c r="C36" s="28"/>
      <c r="D36" s="21">
        <v>6029.8</v>
      </c>
      <c r="E36" s="12"/>
    </row>
    <row r="37" spans="1:5" ht="23.25">
      <c r="A37" s="31">
        <v>4</v>
      </c>
      <c r="B37" s="34" t="s">
        <v>22</v>
      </c>
      <c r="C37" s="27">
        <f>SUM(C38:C44)</f>
        <v>3.8341</v>
      </c>
      <c r="D37" s="21">
        <v>6029.8</v>
      </c>
      <c r="E37" s="40">
        <f aca="true" t="shared" si="1" ref="E37:E54">C37*D37</f>
        <v>23118.85618</v>
      </c>
    </row>
    <row r="38" spans="1:5" ht="23.25">
      <c r="A38" s="30">
        <v>4.1</v>
      </c>
      <c r="B38" s="36" t="s">
        <v>39</v>
      </c>
      <c r="C38" s="28">
        <v>1.9848</v>
      </c>
      <c r="D38" s="21">
        <v>6029.8</v>
      </c>
      <c r="E38" s="12">
        <f t="shared" si="1"/>
        <v>11967.94704</v>
      </c>
    </row>
    <row r="39" spans="1:5" ht="15">
      <c r="A39" s="30">
        <v>4.2</v>
      </c>
      <c r="B39" s="36" t="s">
        <v>113</v>
      </c>
      <c r="C39" s="28">
        <v>0.4009</v>
      </c>
      <c r="D39" s="21">
        <v>6029.8</v>
      </c>
      <c r="E39" s="12">
        <f t="shared" si="1"/>
        <v>2417.3468199999998</v>
      </c>
    </row>
    <row r="40" spans="1:5" ht="15">
      <c r="A40" s="30">
        <v>4.3</v>
      </c>
      <c r="B40" s="36" t="s">
        <v>23</v>
      </c>
      <c r="C40" s="28">
        <v>0.7578</v>
      </c>
      <c r="D40" s="21">
        <v>6029.8</v>
      </c>
      <c r="E40" s="12">
        <f t="shared" si="1"/>
        <v>4569.38244</v>
      </c>
    </row>
    <row r="41" spans="1:5" ht="15">
      <c r="A41" s="30">
        <v>4.4</v>
      </c>
      <c r="B41" s="36" t="s">
        <v>137</v>
      </c>
      <c r="C41" s="28">
        <v>0.0383</v>
      </c>
      <c r="D41" s="21">
        <v>6029.8</v>
      </c>
      <c r="E41" s="12">
        <f t="shared" si="1"/>
        <v>230.94134000000003</v>
      </c>
    </row>
    <row r="42" spans="1:5" ht="15">
      <c r="A42" s="30">
        <v>4.5</v>
      </c>
      <c r="B42" s="36" t="s">
        <v>24</v>
      </c>
      <c r="C42" s="28">
        <v>0.0012</v>
      </c>
      <c r="D42" s="21">
        <v>6029.8</v>
      </c>
      <c r="E42" s="12">
        <f t="shared" si="1"/>
        <v>7.23576</v>
      </c>
    </row>
    <row r="43" spans="1:5" ht="15">
      <c r="A43" s="30">
        <v>4.6</v>
      </c>
      <c r="B43" s="36" t="s">
        <v>25</v>
      </c>
      <c r="C43" s="28">
        <v>0.0819</v>
      </c>
      <c r="D43" s="21">
        <v>6029.8</v>
      </c>
      <c r="E43" s="12">
        <f t="shared" si="1"/>
        <v>493.84062</v>
      </c>
    </row>
    <row r="44" spans="1:5" ht="15">
      <c r="A44" s="30">
        <v>4.7</v>
      </c>
      <c r="B44" s="36" t="s">
        <v>40</v>
      </c>
      <c r="C44" s="28">
        <v>0.5692</v>
      </c>
      <c r="D44" s="21">
        <v>6029.8</v>
      </c>
      <c r="E44" s="12">
        <f t="shared" si="1"/>
        <v>3432.1621600000003</v>
      </c>
    </row>
    <row r="45" spans="1:5" ht="15">
      <c r="A45" s="31">
        <v>5</v>
      </c>
      <c r="B45" s="34" t="s">
        <v>26</v>
      </c>
      <c r="C45" s="27">
        <f>SUM(C46:C49)</f>
        <v>1.1439000000000001</v>
      </c>
      <c r="D45" s="21">
        <v>6029.8</v>
      </c>
      <c r="E45" s="40">
        <f t="shared" si="1"/>
        <v>6897.488220000001</v>
      </c>
    </row>
    <row r="46" spans="1:5" ht="23.25">
      <c r="A46" s="30">
        <v>5.1</v>
      </c>
      <c r="B46" s="36" t="s">
        <v>41</v>
      </c>
      <c r="C46" s="28">
        <v>0.5794</v>
      </c>
      <c r="D46" s="21">
        <v>6029.8</v>
      </c>
      <c r="E46" s="12">
        <f t="shared" si="1"/>
        <v>3493.6661200000003</v>
      </c>
    </row>
    <row r="47" spans="1:5" ht="15">
      <c r="A47" s="30">
        <v>5.2</v>
      </c>
      <c r="B47" s="36" t="s">
        <v>113</v>
      </c>
      <c r="C47" s="28">
        <v>0.117</v>
      </c>
      <c r="D47" s="21">
        <v>6029.8</v>
      </c>
      <c r="E47" s="12">
        <f t="shared" si="1"/>
        <v>705.4866000000001</v>
      </c>
    </row>
    <row r="48" spans="1:5" ht="23.25">
      <c r="A48" s="30">
        <v>5.3</v>
      </c>
      <c r="B48" s="36" t="s">
        <v>27</v>
      </c>
      <c r="C48" s="28">
        <v>0.1618</v>
      </c>
      <c r="D48" s="21">
        <v>6029.8</v>
      </c>
      <c r="E48" s="12">
        <f t="shared" si="1"/>
        <v>975.6216400000001</v>
      </c>
    </row>
    <row r="49" spans="1:5" ht="15">
      <c r="A49" s="30">
        <v>5.4</v>
      </c>
      <c r="B49" s="36" t="s">
        <v>28</v>
      </c>
      <c r="C49" s="28">
        <v>0.2857</v>
      </c>
      <c r="D49" s="21">
        <v>6029.8</v>
      </c>
      <c r="E49" s="12">
        <f t="shared" si="1"/>
        <v>1722.71386</v>
      </c>
    </row>
    <row r="50" spans="1:5" ht="15">
      <c r="A50" s="31">
        <v>6</v>
      </c>
      <c r="B50" s="34" t="s">
        <v>42</v>
      </c>
      <c r="C50" s="27">
        <v>2.2697</v>
      </c>
      <c r="D50" s="21">
        <v>6029.8</v>
      </c>
      <c r="E50" s="40">
        <f t="shared" si="1"/>
        <v>13685.83706</v>
      </c>
    </row>
    <row r="51" spans="1:5" ht="15">
      <c r="A51" s="35">
        <v>6.1</v>
      </c>
      <c r="B51" s="34" t="s">
        <v>115</v>
      </c>
      <c r="C51" s="27">
        <f>C57*9.85%</f>
        <v>1.2184449999999998</v>
      </c>
      <c r="D51" s="21">
        <v>6029.8</v>
      </c>
      <c r="E51" s="40">
        <f t="shared" si="1"/>
        <v>7346.9796609999985</v>
      </c>
    </row>
    <row r="52" spans="1:5" ht="15">
      <c r="A52" s="31">
        <v>7</v>
      </c>
      <c r="B52" s="34" t="s">
        <v>29</v>
      </c>
      <c r="C52" s="27">
        <v>0.009</v>
      </c>
      <c r="D52" s="21">
        <v>6029.8</v>
      </c>
      <c r="E52" s="40">
        <f t="shared" si="1"/>
        <v>54.2682</v>
      </c>
    </row>
    <row r="53" spans="1:5" ht="15">
      <c r="A53" s="31">
        <v>8</v>
      </c>
      <c r="B53" s="34" t="s">
        <v>30</v>
      </c>
      <c r="C53" s="29">
        <f>C52+C50+C45+C37+C33+C21+C10</f>
        <v>12.010357200000001</v>
      </c>
      <c r="D53" s="21">
        <v>6029.8</v>
      </c>
      <c r="E53" s="40">
        <f t="shared" si="1"/>
        <v>72420.05184456002</v>
      </c>
    </row>
    <row r="54" spans="1:5" ht="15">
      <c r="A54" s="38">
        <v>9</v>
      </c>
      <c r="B54" s="36" t="s">
        <v>31</v>
      </c>
      <c r="C54" s="28">
        <v>0.2342</v>
      </c>
      <c r="D54" s="21">
        <v>6029.8</v>
      </c>
      <c r="E54" s="12">
        <f t="shared" si="1"/>
        <v>1412.17916</v>
      </c>
    </row>
    <row r="55" spans="1:5" ht="15">
      <c r="A55" s="38">
        <v>10</v>
      </c>
      <c r="B55" s="36" t="s">
        <v>43</v>
      </c>
      <c r="C55" s="51">
        <v>0.1254</v>
      </c>
      <c r="D55" s="21">
        <v>6029.8</v>
      </c>
      <c r="E55" s="12">
        <f>C55*D55+0.26</f>
        <v>756.3969200000001</v>
      </c>
    </row>
    <row r="56" spans="1:5" ht="15">
      <c r="A56" s="31">
        <v>11</v>
      </c>
      <c r="B56" s="54" t="s">
        <v>32</v>
      </c>
      <c r="C56" s="27">
        <f>C53+C54+C55</f>
        <v>12.369957200000002</v>
      </c>
      <c r="D56" s="21">
        <v>6029.8</v>
      </c>
      <c r="E56" s="40">
        <f>E53+E54+E55</f>
        <v>74588.62792456002</v>
      </c>
    </row>
    <row r="57" spans="3:4" ht="15">
      <c r="C57" s="75">
        <v>12.37</v>
      </c>
      <c r="D57" s="21"/>
    </row>
    <row r="58" spans="3:4" ht="15">
      <c r="C58" s="59"/>
      <c r="D58" s="21"/>
    </row>
    <row r="61" spans="2:5" ht="15">
      <c r="B61" t="s">
        <v>151</v>
      </c>
      <c r="E61" s="87" t="s">
        <v>152</v>
      </c>
    </row>
  </sheetData>
  <sheetProtection/>
  <mergeCells count="7">
    <mergeCell ref="A1:E1"/>
    <mergeCell ref="A3:E3"/>
    <mergeCell ref="C9:E9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00390625" style="0" customWidth="1"/>
    <col min="3" max="3" width="21.00390625" style="0" hidden="1" customWidth="1"/>
    <col min="4" max="4" width="21.140625" style="0" hidden="1" customWidth="1"/>
    <col min="5" max="5" width="27.57421875" style="0" customWidth="1"/>
  </cols>
  <sheetData>
    <row r="1" spans="1:5" ht="44.25" customHeight="1" thickBot="1">
      <c r="A1" s="99" t="s">
        <v>157</v>
      </c>
      <c r="B1" s="99"/>
      <c r="C1" s="99"/>
      <c r="D1" s="99"/>
      <c r="E1" s="99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120" t="s">
        <v>107</v>
      </c>
      <c r="B5" s="120"/>
      <c r="C5" s="120"/>
      <c r="D5" s="120"/>
      <c r="E5" s="120"/>
    </row>
    <row r="6" spans="1:5" ht="15">
      <c r="A6" s="105" t="s">
        <v>1</v>
      </c>
      <c r="B6" s="106"/>
      <c r="C6" s="7"/>
      <c r="D6" s="7"/>
      <c r="E6" s="83">
        <v>6125.5</v>
      </c>
    </row>
    <row r="7" spans="1:5" ht="15">
      <c r="A7" s="105" t="s">
        <v>2</v>
      </c>
      <c r="B7" s="106"/>
      <c r="C7" s="7"/>
      <c r="D7" s="7"/>
      <c r="E7" s="8">
        <v>11.9</v>
      </c>
    </row>
    <row r="8" spans="1:5" ht="15">
      <c r="A8" s="102"/>
      <c r="B8" s="103"/>
      <c r="C8" s="7"/>
      <c r="D8" s="7"/>
      <c r="E8" s="13">
        <f>E6*E7</f>
        <v>72893.45</v>
      </c>
    </row>
    <row r="9" spans="1:5" ht="36.75" customHeight="1">
      <c r="A9" s="9" t="s">
        <v>34</v>
      </c>
      <c r="B9" s="10" t="s">
        <v>3</v>
      </c>
      <c r="C9" s="108" t="s">
        <v>33</v>
      </c>
      <c r="D9" s="109"/>
      <c r="E9" s="110"/>
    </row>
    <row r="10" spans="1:5" ht="23.25">
      <c r="A10" s="33">
        <v>1</v>
      </c>
      <c r="B10" s="34" t="s">
        <v>35</v>
      </c>
      <c r="C10" s="27">
        <f>SUM(C13:C20)</f>
        <v>2.8056694</v>
      </c>
      <c r="D10" s="7">
        <v>6125.5</v>
      </c>
      <c r="E10" s="40">
        <f>C10*D10</f>
        <v>17186.1279097</v>
      </c>
    </row>
    <row r="11" spans="1:5" ht="15">
      <c r="A11" s="45"/>
      <c r="B11" s="46" t="s">
        <v>4</v>
      </c>
      <c r="C11" s="47"/>
      <c r="D11" s="7">
        <f>E6</f>
        <v>6125.5</v>
      </c>
      <c r="E11" s="12"/>
    </row>
    <row r="12" spans="1:5" ht="15">
      <c r="A12" s="3">
        <v>1.1</v>
      </c>
      <c r="B12" s="4" t="s">
        <v>36</v>
      </c>
      <c r="C12" s="5">
        <f>C13+C14</f>
        <v>2.0647</v>
      </c>
      <c r="D12" s="7">
        <f>E6</f>
        <v>6125.5</v>
      </c>
      <c r="E12" s="12">
        <f>C12*D12</f>
        <v>12647.319850000002</v>
      </c>
    </row>
    <row r="13" spans="1:5" ht="15">
      <c r="A13" s="2"/>
      <c r="B13" s="4" t="s">
        <v>5</v>
      </c>
      <c r="C13" s="6">
        <v>2.0647</v>
      </c>
      <c r="D13" s="7">
        <f>E6</f>
        <v>6125.5</v>
      </c>
      <c r="E13" s="12">
        <f>C13*D13</f>
        <v>12647.319850000002</v>
      </c>
    </row>
    <row r="14" spans="1:5" ht="15">
      <c r="A14" s="2"/>
      <c r="B14" s="4" t="s">
        <v>6</v>
      </c>
      <c r="C14" s="6"/>
      <c r="D14" s="7">
        <f>E6</f>
        <v>6125.5</v>
      </c>
      <c r="E14" s="12"/>
    </row>
    <row r="15" spans="1:5" ht="15">
      <c r="A15" s="2">
        <v>1.2</v>
      </c>
      <c r="B15" s="4" t="s">
        <v>113</v>
      </c>
      <c r="C15" s="6">
        <f>(C13+C14)*0.202</f>
        <v>0.4170694000000001</v>
      </c>
      <c r="D15" s="7">
        <f>E6</f>
        <v>6125.5</v>
      </c>
      <c r="E15" s="12">
        <f>C15*D15</f>
        <v>2554.7586097000008</v>
      </c>
    </row>
    <row r="16" spans="1:5" ht="23.25">
      <c r="A16" s="2">
        <v>1.3</v>
      </c>
      <c r="B16" s="4" t="s">
        <v>132</v>
      </c>
      <c r="C16" s="6">
        <v>0.0302</v>
      </c>
      <c r="D16" s="7">
        <f>E6</f>
        <v>6125.5</v>
      </c>
      <c r="E16" s="12">
        <f>C16*D16</f>
        <v>184.9901</v>
      </c>
    </row>
    <row r="17" spans="1:5" ht="15">
      <c r="A17" s="2">
        <v>1.4</v>
      </c>
      <c r="B17" s="36" t="s">
        <v>7</v>
      </c>
      <c r="C17" s="28"/>
      <c r="D17" s="7">
        <f>E6</f>
        <v>6125.5</v>
      </c>
      <c r="E17" s="12"/>
    </row>
    <row r="18" spans="1:5" ht="15">
      <c r="A18" s="2">
        <v>1.5</v>
      </c>
      <c r="B18" s="36" t="s">
        <v>8</v>
      </c>
      <c r="C18" s="28">
        <v>0.0821</v>
      </c>
      <c r="D18" s="7">
        <f>E6</f>
        <v>6125.5</v>
      </c>
      <c r="E18" s="12">
        <f aca="true" t="shared" si="0" ref="E18:E34">C18*D18</f>
        <v>502.90355000000005</v>
      </c>
    </row>
    <row r="19" spans="1:5" ht="15">
      <c r="A19" s="2">
        <v>1.6</v>
      </c>
      <c r="B19" s="36" t="s">
        <v>133</v>
      </c>
      <c r="C19" s="28">
        <v>0.1846</v>
      </c>
      <c r="D19" s="7">
        <f>E6</f>
        <v>6125.5</v>
      </c>
      <c r="E19" s="12">
        <f t="shared" si="0"/>
        <v>1130.7673</v>
      </c>
    </row>
    <row r="20" spans="1:5" ht="15">
      <c r="A20" s="2">
        <v>1.7</v>
      </c>
      <c r="B20" s="36" t="s">
        <v>134</v>
      </c>
      <c r="C20" s="48">
        <v>0.027</v>
      </c>
      <c r="D20" s="7">
        <f>E6</f>
        <v>6125.5</v>
      </c>
      <c r="E20" s="12">
        <f t="shared" si="0"/>
        <v>165.3885</v>
      </c>
    </row>
    <row r="21" spans="1:5" ht="15">
      <c r="A21" s="31">
        <v>2</v>
      </c>
      <c r="B21" s="34" t="s">
        <v>9</v>
      </c>
      <c r="C21" s="27">
        <f>SUM(C22:C33)</f>
        <v>1.9616</v>
      </c>
      <c r="D21" s="7">
        <f>E6</f>
        <v>6125.5</v>
      </c>
      <c r="E21" s="40">
        <f t="shared" si="0"/>
        <v>12015.7808</v>
      </c>
    </row>
    <row r="22" spans="1:5" ht="15">
      <c r="A22" s="30">
        <v>2.1</v>
      </c>
      <c r="B22" s="36" t="s">
        <v>10</v>
      </c>
      <c r="C22" s="28">
        <v>0.7985</v>
      </c>
      <c r="D22" s="7">
        <f>E6</f>
        <v>6125.5</v>
      </c>
      <c r="E22" s="12">
        <f t="shared" si="0"/>
        <v>4891.2117499999995</v>
      </c>
    </row>
    <row r="23" spans="1:5" ht="15">
      <c r="A23" s="30">
        <v>2.2</v>
      </c>
      <c r="B23" s="36" t="s">
        <v>11</v>
      </c>
      <c r="C23" s="28">
        <v>0.3804</v>
      </c>
      <c r="D23" s="7">
        <f>E6</f>
        <v>6125.5</v>
      </c>
      <c r="E23" s="12">
        <f t="shared" si="0"/>
        <v>2330.1402000000003</v>
      </c>
    </row>
    <row r="24" spans="1:5" ht="23.25">
      <c r="A24" s="30">
        <v>2.3</v>
      </c>
      <c r="B24" s="36" t="s">
        <v>37</v>
      </c>
      <c r="C24" s="28">
        <v>0.0213</v>
      </c>
      <c r="D24" s="7">
        <f>E6</f>
        <v>6125.5</v>
      </c>
      <c r="E24" s="12">
        <f t="shared" si="0"/>
        <v>130.47315</v>
      </c>
    </row>
    <row r="25" spans="1:5" ht="15">
      <c r="A25" s="30">
        <v>2.4</v>
      </c>
      <c r="B25" s="36" t="s">
        <v>12</v>
      </c>
      <c r="C25" s="28">
        <v>0.28</v>
      </c>
      <c r="D25" s="7">
        <f>E6</f>
        <v>6125.5</v>
      </c>
      <c r="E25" s="12">
        <f t="shared" si="0"/>
        <v>1715.14</v>
      </c>
    </row>
    <row r="26" spans="1:5" ht="15">
      <c r="A26" s="30">
        <v>2.5</v>
      </c>
      <c r="B26" s="36" t="s">
        <v>38</v>
      </c>
      <c r="C26" s="28">
        <v>0.1254</v>
      </c>
      <c r="D26" s="11">
        <f>E6</f>
        <v>6125.5</v>
      </c>
      <c r="E26" s="12">
        <f t="shared" si="0"/>
        <v>768.1377000000001</v>
      </c>
    </row>
    <row r="27" spans="1:5" ht="23.25">
      <c r="A27" s="30">
        <v>2.6</v>
      </c>
      <c r="B27" s="36" t="s">
        <v>13</v>
      </c>
      <c r="C27" s="28">
        <v>0.009</v>
      </c>
      <c r="D27" s="7">
        <f>E6</f>
        <v>6125.5</v>
      </c>
      <c r="E27" s="12">
        <f t="shared" si="0"/>
        <v>55.12949999999999</v>
      </c>
    </row>
    <row r="28" spans="1:5" ht="15">
      <c r="A28" s="30">
        <v>2.7</v>
      </c>
      <c r="B28" s="36" t="s">
        <v>135</v>
      </c>
      <c r="C28" s="28">
        <v>0.1996</v>
      </c>
      <c r="D28" s="7">
        <f>D27</f>
        <v>6125.5</v>
      </c>
      <c r="E28" s="12">
        <f t="shared" si="0"/>
        <v>1222.6498</v>
      </c>
    </row>
    <row r="29" spans="1:5" ht="15">
      <c r="A29" s="30">
        <v>2.8</v>
      </c>
      <c r="B29" s="36" t="s">
        <v>14</v>
      </c>
      <c r="C29" s="28">
        <v>0.038</v>
      </c>
      <c r="D29" s="7">
        <f>D28</f>
        <v>6125.5</v>
      </c>
      <c r="E29" s="12">
        <f t="shared" si="0"/>
        <v>232.769</v>
      </c>
    </row>
    <row r="30" spans="1:5" ht="15">
      <c r="A30" s="37" t="s">
        <v>144</v>
      </c>
      <c r="B30" s="36" t="s">
        <v>15</v>
      </c>
      <c r="C30" s="28">
        <v>0.0144</v>
      </c>
      <c r="D30" s="7">
        <f>D28</f>
        <v>6125.5</v>
      </c>
      <c r="E30" s="12">
        <f t="shared" si="0"/>
        <v>88.2072</v>
      </c>
    </row>
    <row r="31" spans="1:5" ht="15">
      <c r="A31" s="30">
        <v>2.1</v>
      </c>
      <c r="B31" s="36" t="s">
        <v>16</v>
      </c>
      <c r="C31" s="28">
        <v>0.0262</v>
      </c>
      <c r="D31" s="7">
        <f>D28</f>
        <v>6125.5</v>
      </c>
      <c r="E31" s="12">
        <f t="shared" si="0"/>
        <v>160.4881</v>
      </c>
    </row>
    <row r="32" spans="1:5" ht="15">
      <c r="A32" s="30">
        <v>2.11</v>
      </c>
      <c r="B32" s="36" t="s">
        <v>17</v>
      </c>
      <c r="C32" s="28">
        <v>0.049</v>
      </c>
      <c r="D32" s="7">
        <f>D29</f>
        <v>6125.5</v>
      </c>
      <c r="E32" s="12">
        <f t="shared" si="0"/>
        <v>300.1495</v>
      </c>
    </row>
    <row r="33" spans="1:5" ht="23.25">
      <c r="A33" s="30">
        <v>2.12</v>
      </c>
      <c r="B33" s="36" t="s">
        <v>136</v>
      </c>
      <c r="C33" s="28">
        <v>0.0198</v>
      </c>
      <c r="D33" s="7">
        <f>D32</f>
        <v>6125.5</v>
      </c>
      <c r="E33" s="12">
        <f t="shared" si="0"/>
        <v>121.28490000000001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7">
        <f>D32</f>
        <v>6125.5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7">
        <f>D32</f>
        <v>6125.5</v>
      </c>
      <c r="E35" s="12"/>
    </row>
    <row r="36" spans="1:5" ht="15">
      <c r="A36" s="30">
        <v>3.2</v>
      </c>
      <c r="B36" s="36" t="s">
        <v>20</v>
      </c>
      <c r="C36" s="28"/>
      <c r="D36" s="7">
        <f>D33</f>
        <v>6125.5</v>
      </c>
      <c r="E36" s="12"/>
    </row>
    <row r="37" spans="1:5" ht="15">
      <c r="A37" s="30">
        <v>3.3</v>
      </c>
      <c r="B37" s="36" t="s">
        <v>21</v>
      </c>
      <c r="C37" s="28"/>
      <c r="D37" s="7">
        <f>D36</f>
        <v>6125.5</v>
      </c>
      <c r="E37" s="12"/>
    </row>
    <row r="38" spans="1:5" ht="23.25">
      <c r="A38" s="31">
        <v>4</v>
      </c>
      <c r="B38" s="34" t="s">
        <v>22</v>
      </c>
      <c r="C38" s="27">
        <f>SUM(C39:C45)</f>
        <v>3.6045</v>
      </c>
      <c r="D38" s="7">
        <f>D37</f>
        <v>6125.5</v>
      </c>
      <c r="E38" s="40">
        <f aca="true" t="shared" si="1" ref="E38:E53">C38*D38</f>
        <v>22079.36475</v>
      </c>
    </row>
    <row r="39" spans="1:5" ht="23.25">
      <c r="A39" s="30">
        <v>4.1</v>
      </c>
      <c r="B39" s="36" t="s">
        <v>39</v>
      </c>
      <c r="C39" s="28">
        <v>1.9848</v>
      </c>
      <c r="D39" s="7">
        <f>D37</f>
        <v>6125.5</v>
      </c>
      <c r="E39" s="12">
        <f t="shared" si="1"/>
        <v>12157.892399999999</v>
      </c>
    </row>
    <row r="40" spans="1:5" ht="15">
      <c r="A40" s="30">
        <v>4.2</v>
      </c>
      <c r="B40" s="36" t="s">
        <v>113</v>
      </c>
      <c r="C40" s="28">
        <v>0.4009</v>
      </c>
      <c r="D40" s="7">
        <f>D37</f>
        <v>6125.5</v>
      </c>
      <c r="E40" s="12">
        <f t="shared" si="1"/>
        <v>2455.71295</v>
      </c>
    </row>
    <row r="41" spans="1:5" ht="15">
      <c r="A41" s="30">
        <v>4.3</v>
      </c>
      <c r="B41" s="36" t="s">
        <v>23</v>
      </c>
      <c r="C41" s="28">
        <v>0.6213</v>
      </c>
      <c r="D41" s="7">
        <f>D37</f>
        <v>6125.5</v>
      </c>
      <c r="E41" s="12">
        <f t="shared" si="1"/>
        <v>3805.77315</v>
      </c>
    </row>
    <row r="42" spans="1:5" ht="15">
      <c r="A42" s="30">
        <v>4.4</v>
      </c>
      <c r="B42" s="36" t="s">
        <v>137</v>
      </c>
      <c r="C42" s="28">
        <v>0.0383</v>
      </c>
      <c r="D42" s="7">
        <f>D39</f>
        <v>6125.5</v>
      </c>
      <c r="E42" s="12">
        <f t="shared" si="1"/>
        <v>234.60665</v>
      </c>
    </row>
    <row r="43" spans="1:5" ht="15">
      <c r="A43" s="30">
        <v>4.5</v>
      </c>
      <c r="B43" s="36" t="s">
        <v>24</v>
      </c>
      <c r="C43" s="28">
        <v>0.0012</v>
      </c>
      <c r="D43" s="7">
        <f>D41</f>
        <v>6125.5</v>
      </c>
      <c r="E43" s="12">
        <f t="shared" si="1"/>
        <v>7.350599999999999</v>
      </c>
    </row>
    <row r="44" spans="1:5" ht="15">
      <c r="A44" s="30">
        <v>4.6</v>
      </c>
      <c r="B44" s="36" t="s">
        <v>25</v>
      </c>
      <c r="C44" s="28">
        <v>0.0819</v>
      </c>
      <c r="D44" s="7">
        <f>D41</f>
        <v>6125.5</v>
      </c>
      <c r="E44" s="12">
        <f t="shared" si="1"/>
        <v>501.67845</v>
      </c>
    </row>
    <row r="45" spans="1:5" ht="15">
      <c r="A45" s="30">
        <v>4.7</v>
      </c>
      <c r="B45" s="36" t="s">
        <v>40</v>
      </c>
      <c r="C45" s="28">
        <v>0.4761</v>
      </c>
      <c r="D45" s="7">
        <f>D41</f>
        <v>6125.5</v>
      </c>
      <c r="E45" s="12">
        <f t="shared" si="1"/>
        <v>2916.35055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7">
        <f>D41</f>
        <v>6125.5</v>
      </c>
      <c r="E46" s="40">
        <f t="shared" si="1"/>
        <v>7006.959450000001</v>
      </c>
    </row>
    <row r="47" spans="1:5" ht="23.25">
      <c r="A47" s="30">
        <v>5.1</v>
      </c>
      <c r="B47" s="36" t="s">
        <v>41</v>
      </c>
      <c r="C47" s="28">
        <v>0.5794</v>
      </c>
      <c r="D47" s="7">
        <f>D42</f>
        <v>6125.5</v>
      </c>
      <c r="E47" s="12">
        <f t="shared" si="1"/>
        <v>3549.1147</v>
      </c>
    </row>
    <row r="48" spans="1:5" ht="15">
      <c r="A48" s="30">
        <v>5.2</v>
      </c>
      <c r="B48" s="36" t="s">
        <v>113</v>
      </c>
      <c r="C48" s="28">
        <v>0.117</v>
      </c>
      <c r="D48" s="7">
        <f>D42</f>
        <v>6125.5</v>
      </c>
      <c r="E48" s="12">
        <f t="shared" si="1"/>
        <v>716.6835000000001</v>
      </c>
    </row>
    <row r="49" spans="1:5" ht="15">
      <c r="A49" s="30">
        <v>5.3</v>
      </c>
      <c r="B49" s="36" t="s">
        <v>27</v>
      </c>
      <c r="C49" s="28">
        <v>0.1618</v>
      </c>
      <c r="D49" s="7">
        <f>D42</f>
        <v>6125.5</v>
      </c>
      <c r="E49" s="12">
        <f t="shared" si="1"/>
        <v>991.1059</v>
      </c>
    </row>
    <row r="50" spans="1:5" ht="15">
      <c r="A50" s="30">
        <v>5.4</v>
      </c>
      <c r="B50" s="36" t="s">
        <v>28</v>
      </c>
      <c r="C50" s="28">
        <v>0.2857</v>
      </c>
      <c r="D50" s="7">
        <f>D43</f>
        <v>6125.5</v>
      </c>
      <c r="E50" s="12">
        <f t="shared" si="1"/>
        <v>1750.05535</v>
      </c>
    </row>
    <row r="51" spans="1:5" ht="15">
      <c r="A51" s="31">
        <v>6</v>
      </c>
      <c r="B51" s="34" t="s">
        <v>42</v>
      </c>
      <c r="C51" s="27">
        <v>2.1347</v>
      </c>
      <c r="D51" s="7">
        <f>D41</f>
        <v>6125.5</v>
      </c>
      <c r="E51" s="40">
        <f t="shared" si="1"/>
        <v>13076.10485</v>
      </c>
    </row>
    <row r="52" spans="1:5" ht="15">
      <c r="A52" s="35">
        <v>6.1</v>
      </c>
      <c r="B52" s="34" t="s">
        <v>115</v>
      </c>
      <c r="C52" s="27">
        <f>C59*9.85%</f>
        <v>1.17215</v>
      </c>
      <c r="D52" s="7">
        <f>D41</f>
        <v>6125.5</v>
      </c>
      <c r="E52" s="40">
        <f t="shared" si="1"/>
        <v>7180.004825</v>
      </c>
    </row>
    <row r="53" spans="1:5" ht="15">
      <c r="A53" s="31">
        <v>7</v>
      </c>
      <c r="B53" s="34" t="s">
        <v>29</v>
      </c>
      <c r="C53" s="27">
        <v>0.009</v>
      </c>
      <c r="D53" s="7">
        <f>D41</f>
        <v>6125.5</v>
      </c>
      <c r="E53" s="40">
        <f t="shared" si="1"/>
        <v>55.12949999999999</v>
      </c>
    </row>
    <row r="54" spans="1:5" ht="15">
      <c r="A54" s="31">
        <v>8</v>
      </c>
      <c r="B54" s="34" t="s">
        <v>30</v>
      </c>
      <c r="C54" s="29">
        <f>C53+C51+C46+C38+C34+C21+C10</f>
        <v>11.6593694</v>
      </c>
      <c r="D54" s="7">
        <f>D42</f>
        <v>6125.5</v>
      </c>
      <c r="E54" s="40">
        <f>E10+E21+E34+E38+E46+E51+E53</f>
        <v>71419.4672597</v>
      </c>
    </row>
    <row r="55" spans="1:8" ht="15">
      <c r="A55" s="38">
        <v>9</v>
      </c>
      <c r="B55" s="36" t="s">
        <v>31</v>
      </c>
      <c r="C55" s="28">
        <v>0.1152</v>
      </c>
      <c r="D55" s="7">
        <f>D43</f>
        <v>6125.5</v>
      </c>
      <c r="E55" s="12">
        <f>C55*D55</f>
        <v>705.6576</v>
      </c>
      <c r="H55" s="81"/>
    </row>
    <row r="56" spans="1:5" ht="15">
      <c r="A56" s="38">
        <v>10</v>
      </c>
      <c r="B56" s="36" t="s">
        <v>43</v>
      </c>
      <c r="C56" s="51">
        <v>0.1254</v>
      </c>
      <c r="D56" s="7">
        <f>D46</f>
        <v>6125.5</v>
      </c>
      <c r="E56" s="12">
        <f>C56*D56+0.19</f>
        <v>768.3277000000002</v>
      </c>
    </row>
    <row r="57" spans="1:5" ht="15">
      <c r="A57" s="31">
        <v>11</v>
      </c>
      <c r="B57" s="54" t="s">
        <v>32</v>
      </c>
      <c r="C57" s="27">
        <f>C54+C55+C56</f>
        <v>11.8999694</v>
      </c>
      <c r="D57" s="7">
        <f>D46</f>
        <v>6125.5</v>
      </c>
      <c r="E57" s="40">
        <f>E54+E55+E56</f>
        <v>72893.4525597</v>
      </c>
    </row>
    <row r="58" ht="15">
      <c r="C58" s="78"/>
    </row>
    <row r="59" ht="15">
      <c r="C59" s="75">
        <v>11.9</v>
      </c>
    </row>
    <row r="62" spans="2:5" ht="15">
      <c r="B62" t="s">
        <v>151</v>
      </c>
      <c r="E62" s="87" t="s">
        <v>152</v>
      </c>
    </row>
    <row r="64" ht="15">
      <c r="E64" s="87"/>
    </row>
  </sheetData>
  <sheetProtection/>
  <mergeCells count="7">
    <mergeCell ref="A1:E1"/>
    <mergeCell ref="A3:E3"/>
    <mergeCell ref="A5:E5"/>
    <mergeCell ref="C9:E9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42.421875" style="0" customWidth="1"/>
    <col min="3" max="3" width="19.421875" style="0" hidden="1" customWidth="1"/>
    <col min="4" max="4" width="19.8515625" style="0" hidden="1" customWidth="1"/>
    <col min="5" max="5" width="34.00390625" style="0" customWidth="1"/>
  </cols>
  <sheetData>
    <row r="1" spans="1:5" ht="15">
      <c r="A1" s="101" t="s">
        <v>84</v>
      </c>
      <c r="B1" s="101"/>
      <c r="C1" s="101"/>
      <c r="D1" s="101"/>
      <c r="E1" s="101"/>
    </row>
    <row r="3" spans="1:5" ht="31.5" customHeight="1" thickBot="1">
      <c r="A3" s="99" t="s">
        <v>157</v>
      </c>
      <c r="B3" s="99"/>
      <c r="C3" s="99"/>
      <c r="D3" s="99"/>
      <c r="E3" s="99"/>
    </row>
    <row r="5" spans="1:5" ht="15">
      <c r="A5" s="120" t="s">
        <v>108</v>
      </c>
      <c r="B5" s="120"/>
      <c r="C5" s="120"/>
      <c r="D5" s="120"/>
      <c r="E5" s="120"/>
    </row>
    <row r="6" spans="1:5" ht="15">
      <c r="A6" s="124" t="s">
        <v>1</v>
      </c>
      <c r="B6" s="125"/>
      <c r="C6" s="20"/>
      <c r="D6" s="20"/>
      <c r="E6" s="21">
        <v>7512.2</v>
      </c>
    </row>
    <row r="7" spans="1:5" ht="15">
      <c r="A7" s="124" t="s">
        <v>2</v>
      </c>
      <c r="B7" s="125"/>
      <c r="C7" s="20"/>
      <c r="D7" s="20"/>
      <c r="E7" s="21">
        <v>14.71</v>
      </c>
    </row>
    <row r="8" spans="1:5" ht="15">
      <c r="A8" s="115"/>
      <c r="B8" s="116"/>
      <c r="C8" s="20"/>
      <c r="D8" s="20"/>
      <c r="E8" s="24">
        <f>E6*E7</f>
        <v>110504.462</v>
      </c>
    </row>
    <row r="9" spans="1:5" ht="39.75" customHeight="1">
      <c r="A9" s="22" t="s">
        <v>34</v>
      </c>
      <c r="B9" s="23" t="s">
        <v>3</v>
      </c>
      <c r="C9" s="121" t="s">
        <v>33</v>
      </c>
      <c r="D9" s="122"/>
      <c r="E9" s="123"/>
    </row>
    <row r="10" spans="1:5" ht="23.25">
      <c r="A10" s="33">
        <v>1</v>
      </c>
      <c r="B10" s="34" t="s">
        <v>35</v>
      </c>
      <c r="C10" s="27">
        <f>SUM(C13:C20)</f>
        <v>1.8163032</v>
      </c>
      <c r="D10" s="21">
        <v>7512.2</v>
      </c>
      <c r="E10" s="40">
        <f>C10*D10</f>
        <v>13644.432899039999</v>
      </c>
    </row>
    <row r="11" spans="1:5" ht="15">
      <c r="A11" s="45"/>
      <c r="B11" s="46" t="s">
        <v>4</v>
      </c>
      <c r="C11" s="60"/>
      <c r="D11" s="21">
        <v>7512.2</v>
      </c>
      <c r="E11" s="12"/>
    </row>
    <row r="12" spans="1:5" ht="15">
      <c r="A12" s="3">
        <v>1.1</v>
      </c>
      <c r="B12" s="4" t="s">
        <v>36</v>
      </c>
      <c r="C12" s="5">
        <f>C13+C14</f>
        <v>1.2416</v>
      </c>
      <c r="D12" s="21">
        <v>7512.2</v>
      </c>
      <c r="E12" s="12">
        <f>C12*D12</f>
        <v>9327.14752</v>
      </c>
    </row>
    <row r="13" spans="1:5" ht="15">
      <c r="A13" s="2"/>
      <c r="B13" s="4" t="s">
        <v>5</v>
      </c>
      <c r="C13" s="6">
        <v>1.2416</v>
      </c>
      <c r="D13" s="21">
        <v>7512.2</v>
      </c>
      <c r="E13" s="12">
        <f>C13*D13</f>
        <v>9327.14752</v>
      </c>
    </row>
    <row r="14" spans="1:5" ht="15">
      <c r="A14" s="2"/>
      <c r="B14" s="4" t="s">
        <v>6</v>
      </c>
      <c r="C14" s="6"/>
      <c r="D14" s="21">
        <v>7512.2</v>
      </c>
      <c r="E14" s="12"/>
    </row>
    <row r="15" spans="1:5" ht="15">
      <c r="A15" s="2">
        <v>1.2</v>
      </c>
      <c r="B15" s="4" t="s">
        <v>113</v>
      </c>
      <c r="C15" s="6">
        <f>(C13+C14)*0.202</f>
        <v>0.2508032</v>
      </c>
      <c r="D15" s="21">
        <v>7512.2</v>
      </c>
      <c r="E15" s="12">
        <f>C15*D15</f>
        <v>1884.08379904</v>
      </c>
    </row>
    <row r="16" spans="1:5" ht="23.25">
      <c r="A16" s="2">
        <v>1.3</v>
      </c>
      <c r="B16" s="4" t="s">
        <v>132</v>
      </c>
      <c r="C16" s="6">
        <v>0.0302</v>
      </c>
      <c r="D16" s="21">
        <v>7512.2</v>
      </c>
      <c r="E16" s="12">
        <f>C16*D16</f>
        <v>226.86844</v>
      </c>
    </row>
    <row r="17" spans="1:5" ht="15">
      <c r="A17" s="2">
        <v>1.4</v>
      </c>
      <c r="B17" s="36" t="s">
        <v>7</v>
      </c>
      <c r="C17" s="28"/>
      <c r="D17" s="21">
        <v>7512.2</v>
      </c>
      <c r="E17" s="12"/>
    </row>
    <row r="18" spans="1:5" ht="15">
      <c r="A18" s="2">
        <v>1.5</v>
      </c>
      <c r="B18" s="36" t="s">
        <v>8</v>
      </c>
      <c r="C18" s="28">
        <v>0.0821</v>
      </c>
      <c r="D18" s="21">
        <v>7512.2</v>
      </c>
      <c r="E18" s="12">
        <f aca="true" t="shared" si="0" ref="E18:E27">C18*D18</f>
        <v>616.75162</v>
      </c>
    </row>
    <row r="19" spans="1:5" ht="15">
      <c r="A19" s="2">
        <v>1.6</v>
      </c>
      <c r="B19" s="36" t="s">
        <v>133</v>
      </c>
      <c r="C19" s="28">
        <v>0.1846</v>
      </c>
      <c r="D19" s="21">
        <v>7512.2</v>
      </c>
      <c r="E19" s="12">
        <f t="shared" si="0"/>
        <v>1386.7521199999999</v>
      </c>
    </row>
    <row r="20" spans="1:5" ht="15">
      <c r="A20" s="2">
        <v>1.7</v>
      </c>
      <c r="B20" s="36" t="s">
        <v>134</v>
      </c>
      <c r="C20" s="48">
        <v>0.027</v>
      </c>
      <c r="D20" s="21">
        <v>7512.2</v>
      </c>
      <c r="E20" s="12">
        <f t="shared" si="0"/>
        <v>202.8294</v>
      </c>
    </row>
    <row r="21" spans="1:5" ht="15">
      <c r="A21" s="31">
        <v>2</v>
      </c>
      <c r="B21" s="34" t="s">
        <v>9</v>
      </c>
      <c r="C21" s="27">
        <f>SUM(C22:C32)</f>
        <v>1.7735</v>
      </c>
      <c r="D21" s="21">
        <v>7512.2</v>
      </c>
      <c r="E21" s="40">
        <f t="shared" si="0"/>
        <v>13322.886700000001</v>
      </c>
    </row>
    <row r="22" spans="1:5" ht="15">
      <c r="A22" s="30">
        <v>2.1</v>
      </c>
      <c r="B22" s="36" t="s">
        <v>10</v>
      </c>
      <c r="C22" s="28">
        <v>0.7985</v>
      </c>
      <c r="D22" s="21">
        <v>7512.2</v>
      </c>
      <c r="E22" s="12">
        <f t="shared" si="0"/>
        <v>5998.4917</v>
      </c>
    </row>
    <row r="23" spans="1:5" ht="15">
      <c r="A23" s="30">
        <v>2.2</v>
      </c>
      <c r="B23" s="36" t="s">
        <v>11</v>
      </c>
      <c r="C23" s="28">
        <v>0.3804</v>
      </c>
      <c r="D23" s="21">
        <v>7512.2</v>
      </c>
      <c r="E23" s="12">
        <f t="shared" si="0"/>
        <v>2857.64088</v>
      </c>
    </row>
    <row r="24" spans="1:5" ht="23.25">
      <c r="A24" s="30">
        <v>2.3</v>
      </c>
      <c r="B24" s="36" t="s">
        <v>37</v>
      </c>
      <c r="C24" s="28">
        <v>0.0203</v>
      </c>
      <c r="D24" s="21">
        <v>7512.2</v>
      </c>
      <c r="E24" s="12">
        <f t="shared" si="0"/>
        <v>152.49766</v>
      </c>
    </row>
    <row r="25" spans="1:5" ht="15">
      <c r="A25" s="30">
        <v>2.4</v>
      </c>
      <c r="B25" s="36" t="s">
        <v>12</v>
      </c>
      <c r="C25" s="28">
        <v>0.28</v>
      </c>
      <c r="D25" s="21">
        <v>7512.2</v>
      </c>
      <c r="E25" s="12">
        <f t="shared" si="0"/>
        <v>2103.416</v>
      </c>
    </row>
    <row r="26" spans="1:5" ht="15">
      <c r="A26" s="30">
        <v>2.5</v>
      </c>
      <c r="B26" s="36" t="s">
        <v>38</v>
      </c>
      <c r="C26" s="28">
        <v>0.1099</v>
      </c>
      <c r="D26" s="21">
        <v>7512.2</v>
      </c>
      <c r="E26" s="12">
        <f t="shared" si="0"/>
        <v>825.59078</v>
      </c>
    </row>
    <row r="27" spans="1:6" ht="23.25">
      <c r="A27" s="30">
        <v>2.6</v>
      </c>
      <c r="B27" s="36" t="s">
        <v>13</v>
      </c>
      <c r="C27" s="28">
        <v>0.009</v>
      </c>
      <c r="D27" s="21">
        <v>7512.2</v>
      </c>
      <c r="E27" s="12">
        <f t="shared" si="0"/>
        <v>67.60979999999999</v>
      </c>
      <c r="F27" s="81"/>
    </row>
    <row r="28" spans="1:5" ht="15">
      <c r="A28" s="30">
        <v>2.7</v>
      </c>
      <c r="B28" s="36" t="s">
        <v>14</v>
      </c>
      <c r="C28" s="28">
        <v>0.038</v>
      </c>
      <c r="D28" s="21">
        <v>7512.2</v>
      </c>
      <c r="E28" s="12">
        <f aca="true" t="shared" si="1" ref="E28:E52">C28*D28</f>
        <v>285.4636</v>
      </c>
    </row>
    <row r="29" spans="1:5" ht="15">
      <c r="A29" s="37" t="s">
        <v>146</v>
      </c>
      <c r="B29" s="36" t="s">
        <v>15</v>
      </c>
      <c r="C29" s="28">
        <v>0.0144</v>
      </c>
      <c r="D29" s="21">
        <v>7512.2</v>
      </c>
      <c r="E29" s="12">
        <f t="shared" si="1"/>
        <v>108.17568</v>
      </c>
    </row>
    <row r="30" spans="1:5" ht="23.25">
      <c r="A30" s="30">
        <v>2.9</v>
      </c>
      <c r="B30" s="36" t="s">
        <v>16</v>
      </c>
      <c r="C30" s="28">
        <v>0.0542</v>
      </c>
      <c r="D30" s="21">
        <v>7512.2</v>
      </c>
      <c r="E30" s="12">
        <f t="shared" si="1"/>
        <v>407.16123999999996</v>
      </c>
    </row>
    <row r="31" spans="1:5" ht="15">
      <c r="A31" s="73">
        <v>2.1</v>
      </c>
      <c r="B31" s="36" t="s">
        <v>17</v>
      </c>
      <c r="C31" s="28">
        <v>0.049</v>
      </c>
      <c r="D31" s="21">
        <v>7512.2</v>
      </c>
      <c r="E31" s="12">
        <f t="shared" si="1"/>
        <v>368.0978</v>
      </c>
    </row>
    <row r="32" spans="1:5" ht="23.25">
      <c r="A32" s="30">
        <v>2.11</v>
      </c>
      <c r="B32" s="36" t="s">
        <v>136</v>
      </c>
      <c r="C32" s="28">
        <v>0.0198</v>
      </c>
      <c r="D32" s="21">
        <v>7512.2</v>
      </c>
      <c r="E32" s="12">
        <f t="shared" si="1"/>
        <v>148.74156000000002</v>
      </c>
    </row>
    <row r="33" spans="1:5" ht="23.25">
      <c r="A33" s="31">
        <v>3</v>
      </c>
      <c r="B33" s="34" t="s">
        <v>18</v>
      </c>
      <c r="C33" s="27">
        <f>SUM(C34:C37)</f>
        <v>2.8205000000000005</v>
      </c>
      <c r="D33" s="21">
        <v>7512.2</v>
      </c>
      <c r="E33" s="40">
        <f t="shared" si="1"/>
        <v>21188.160100000005</v>
      </c>
    </row>
    <row r="34" spans="1:5" ht="15">
      <c r="A34" s="30">
        <v>3.1</v>
      </c>
      <c r="B34" s="36" t="s">
        <v>19</v>
      </c>
      <c r="C34" s="28">
        <v>2.5994</v>
      </c>
      <c r="D34" s="21">
        <v>7512.2</v>
      </c>
      <c r="E34" s="12">
        <f t="shared" si="1"/>
        <v>19527.21268</v>
      </c>
    </row>
    <row r="35" spans="1:5" ht="15">
      <c r="A35" s="30">
        <v>3.2</v>
      </c>
      <c r="B35" s="36" t="s">
        <v>20</v>
      </c>
      <c r="C35" s="28">
        <v>0.1839</v>
      </c>
      <c r="D35" s="21">
        <v>7512.2</v>
      </c>
      <c r="E35" s="12">
        <f t="shared" si="1"/>
        <v>1381.49358</v>
      </c>
    </row>
    <row r="36" spans="1:5" ht="15">
      <c r="A36" s="30">
        <v>3.3</v>
      </c>
      <c r="B36" s="36" t="s">
        <v>148</v>
      </c>
      <c r="C36" s="28">
        <v>0.0365</v>
      </c>
      <c r="D36" s="21">
        <v>7512.2</v>
      </c>
      <c r="E36" s="12">
        <f>C36*D36</f>
        <v>274.1953</v>
      </c>
    </row>
    <row r="37" spans="1:5" ht="15">
      <c r="A37" s="30">
        <v>3.4</v>
      </c>
      <c r="B37" s="36" t="s">
        <v>21</v>
      </c>
      <c r="C37" s="28">
        <v>0.0007</v>
      </c>
      <c r="D37" s="21">
        <v>7512.2</v>
      </c>
      <c r="E37" s="12">
        <f t="shared" si="1"/>
        <v>5.25854</v>
      </c>
    </row>
    <row r="38" spans="1:5" ht="23.25">
      <c r="A38" s="31">
        <v>4</v>
      </c>
      <c r="B38" s="34" t="s">
        <v>22</v>
      </c>
      <c r="C38" s="27">
        <f>SUM(C39:C45)</f>
        <v>3.7647000000000004</v>
      </c>
      <c r="D38" s="21">
        <v>7512.2</v>
      </c>
      <c r="E38" s="40">
        <f t="shared" si="1"/>
        <v>28281.179340000002</v>
      </c>
    </row>
    <row r="39" spans="1:5" ht="23.25">
      <c r="A39" s="30">
        <v>4.1</v>
      </c>
      <c r="B39" s="36" t="s">
        <v>39</v>
      </c>
      <c r="C39" s="28">
        <v>1.9848</v>
      </c>
      <c r="D39" s="21">
        <v>7512.2</v>
      </c>
      <c r="E39" s="12">
        <f t="shared" si="1"/>
        <v>14910.214559999999</v>
      </c>
    </row>
    <row r="40" spans="1:5" ht="15">
      <c r="A40" s="30">
        <v>4.2</v>
      </c>
      <c r="B40" s="36" t="s">
        <v>113</v>
      </c>
      <c r="C40" s="28">
        <v>0.4009</v>
      </c>
      <c r="D40" s="21">
        <v>7512.2</v>
      </c>
      <c r="E40" s="12">
        <f t="shared" si="1"/>
        <v>3011.6409799999997</v>
      </c>
    </row>
    <row r="41" spans="1:5" ht="15">
      <c r="A41" s="30">
        <v>4.3</v>
      </c>
      <c r="B41" s="36" t="s">
        <v>23</v>
      </c>
      <c r="C41" s="28">
        <v>0.8044</v>
      </c>
      <c r="D41" s="21">
        <v>7512.2</v>
      </c>
      <c r="E41" s="12">
        <f t="shared" si="1"/>
        <v>6042.81368</v>
      </c>
    </row>
    <row r="42" spans="1:5" ht="15">
      <c r="A42" s="30">
        <v>4.4</v>
      </c>
      <c r="B42" s="36" t="s">
        <v>137</v>
      </c>
      <c r="C42" s="28">
        <v>0.0703</v>
      </c>
      <c r="D42" s="21">
        <v>7512.2</v>
      </c>
      <c r="E42" s="12">
        <f t="shared" si="1"/>
        <v>528.10766</v>
      </c>
    </row>
    <row r="43" spans="1:5" ht="15">
      <c r="A43" s="30">
        <v>4.5</v>
      </c>
      <c r="B43" s="36" t="s">
        <v>24</v>
      </c>
      <c r="C43" s="28">
        <v>0.0012</v>
      </c>
      <c r="D43" s="21">
        <v>7512.2</v>
      </c>
      <c r="E43" s="12">
        <f t="shared" si="1"/>
        <v>9.014639999999998</v>
      </c>
    </row>
    <row r="44" spans="1:5" ht="15">
      <c r="A44" s="30">
        <v>4.6</v>
      </c>
      <c r="B44" s="36" t="s">
        <v>25</v>
      </c>
      <c r="C44" s="28">
        <v>0.0819</v>
      </c>
      <c r="D44" s="21">
        <v>7512.2</v>
      </c>
      <c r="E44" s="12">
        <f t="shared" si="1"/>
        <v>615.24918</v>
      </c>
    </row>
    <row r="45" spans="1:5" ht="15">
      <c r="A45" s="30">
        <v>4.7</v>
      </c>
      <c r="B45" s="36" t="s">
        <v>40</v>
      </c>
      <c r="C45" s="28">
        <v>0.4212</v>
      </c>
      <c r="D45" s="21">
        <v>7512.2</v>
      </c>
      <c r="E45" s="12">
        <f t="shared" si="1"/>
        <v>3164.13864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21">
        <v>7512.2</v>
      </c>
      <c r="E46" s="40">
        <f t="shared" si="1"/>
        <v>8593.205580000002</v>
      </c>
    </row>
    <row r="47" spans="1:5" ht="23.25">
      <c r="A47" s="30">
        <v>5.1</v>
      </c>
      <c r="B47" s="36" t="s">
        <v>41</v>
      </c>
      <c r="C47" s="28">
        <v>0.5794</v>
      </c>
      <c r="D47" s="21">
        <v>7512.2</v>
      </c>
      <c r="E47" s="12">
        <f t="shared" si="1"/>
        <v>4352.56868</v>
      </c>
    </row>
    <row r="48" spans="1:5" ht="15">
      <c r="A48" s="30">
        <v>5.2</v>
      </c>
      <c r="B48" s="36" t="s">
        <v>113</v>
      </c>
      <c r="C48" s="28">
        <v>0.117</v>
      </c>
      <c r="D48" s="21">
        <v>7512.2</v>
      </c>
      <c r="E48" s="12">
        <f t="shared" si="1"/>
        <v>878.9274</v>
      </c>
    </row>
    <row r="49" spans="1:5" ht="15">
      <c r="A49" s="30">
        <v>5.3</v>
      </c>
      <c r="B49" s="36" t="s">
        <v>27</v>
      </c>
      <c r="C49" s="28">
        <v>0.1618</v>
      </c>
      <c r="D49" s="21">
        <v>7512.2</v>
      </c>
      <c r="E49" s="12">
        <f t="shared" si="1"/>
        <v>1215.47396</v>
      </c>
    </row>
    <row r="50" spans="1:5" ht="15">
      <c r="A50" s="30">
        <v>5.4</v>
      </c>
      <c r="B50" s="36" t="s">
        <v>28</v>
      </c>
      <c r="C50" s="28">
        <v>0.2857</v>
      </c>
      <c r="D50" s="21">
        <v>7512.2</v>
      </c>
      <c r="E50" s="12">
        <f t="shared" si="1"/>
        <v>2146.23554</v>
      </c>
    </row>
    <row r="51" spans="1:5" ht="15">
      <c r="A51" s="31">
        <v>6</v>
      </c>
      <c r="B51" s="34" t="s">
        <v>42</v>
      </c>
      <c r="C51" s="27">
        <v>2.6821</v>
      </c>
      <c r="D51" s="21">
        <v>7512.2</v>
      </c>
      <c r="E51" s="40">
        <f t="shared" si="1"/>
        <v>20148.47162</v>
      </c>
    </row>
    <row r="52" spans="1:5" ht="15">
      <c r="A52" s="35">
        <v>6.1</v>
      </c>
      <c r="B52" s="34" t="s">
        <v>115</v>
      </c>
      <c r="C52" s="27">
        <f>C59*9.85%</f>
        <v>1.4489349999999999</v>
      </c>
      <c r="D52" s="21">
        <v>7512.2</v>
      </c>
      <c r="E52" s="40">
        <f t="shared" si="1"/>
        <v>10884.689507</v>
      </c>
    </row>
    <row r="53" spans="1:5" ht="15">
      <c r="A53" s="31">
        <v>7</v>
      </c>
      <c r="B53" s="34" t="s">
        <v>29</v>
      </c>
      <c r="C53" s="27">
        <v>0.009</v>
      </c>
      <c r="D53" s="21">
        <v>7512.2</v>
      </c>
      <c r="E53" s="40">
        <v>67.92</v>
      </c>
    </row>
    <row r="54" spans="1:5" ht="15">
      <c r="A54" s="31">
        <v>8</v>
      </c>
      <c r="B54" s="34" t="s">
        <v>30</v>
      </c>
      <c r="C54" s="29">
        <f>C53+C51+C46+C38+C33+C21+C10</f>
        <v>14.010003200000002</v>
      </c>
      <c r="D54" s="21">
        <v>7512.2</v>
      </c>
      <c r="E54" s="40">
        <f>E10+E21+E33+E38+E46+E51+E53</f>
        <v>105246.25623904001</v>
      </c>
    </row>
    <row r="55" spans="1:5" ht="15">
      <c r="A55" s="38">
        <v>9</v>
      </c>
      <c r="B55" s="36" t="s">
        <v>31</v>
      </c>
      <c r="C55" s="28">
        <v>0.5746</v>
      </c>
      <c r="D55" s="21">
        <v>7512.2</v>
      </c>
      <c r="E55" s="12">
        <f>C55*D55</f>
        <v>4316.51012</v>
      </c>
    </row>
    <row r="56" spans="1:5" ht="15">
      <c r="A56" s="38">
        <v>10</v>
      </c>
      <c r="B56" s="36" t="s">
        <v>43</v>
      </c>
      <c r="C56" s="28">
        <v>0.1254</v>
      </c>
      <c r="D56" s="21">
        <v>7512.2</v>
      </c>
      <c r="E56" s="12">
        <f>C56*D56-0.34</f>
        <v>941.68988</v>
      </c>
    </row>
    <row r="57" spans="1:5" ht="15">
      <c r="A57" s="31">
        <v>11</v>
      </c>
      <c r="B57" s="54" t="s">
        <v>32</v>
      </c>
      <c r="C57" s="27">
        <f>C54+C55+C56</f>
        <v>14.710003200000003</v>
      </c>
      <c r="D57" s="21">
        <v>7512.2</v>
      </c>
      <c r="E57" s="40">
        <f>E54+E55+E56</f>
        <v>110504.45623904002</v>
      </c>
    </row>
    <row r="58" ht="15">
      <c r="C58" s="58"/>
    </row>
    <row r="59" ht="15">
      <c r="C59" s="59">
        <v>14.71</v>
      </c>
    </row>
    <row r="62" spans="2:5" ht="15">
      <c r="B62" t="s">
        <v>151</v>
      </c>
      <c r="E62" s="87" t="s">
        <v>152</v>
      </c>
    </row>
  </sheetData>
  <sheetProtection/>
  <mergeCells count="7">
    <mergeCell ref="A1:E1"/>
    <mergeCell ref="A3:E3"/>
    <mergeCell ref="C9:E9"/>
    <mergeCell ref="A5:E5"/>
    <mergeCell ref="A6:B6"/>
    <mergeCell ref="A7:B7"/>
    <mergeCell ref="A8:B8"/>
  </mergeCells>
  <hyperlinks>
    <hyperlink ref="A1:E1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4" sqref="A4:E4"/>
    </sheetView>
  </sheetViews>
  <sheetFormatPr defaultColWidth="9.140625" defaultRowHeight="15"/>
  <cols>
    <col min="2" max="2" width="41.7109375" style="0" customWidth="1"/>
    <col min="3" max="3" width="23.421875" style="0" hidden="1" customWidth="1"/>
    <col min="4" max="4" width="14.8515625" style="0" hidden="1" customWidth="1"/>
    <col min="5" max="5" width="29.421875" style="0" customWidth="1"/>
  </cols>
  <sheetData>
    <row r="1" spans="1:5" ht="46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4" spans="1:5" ht="15">
      <c r="A4" s="94" t="s">
        <v>109</v>
      </c>
      <c r="B4" s="94"/>
      <c r="C4" s="94"/>
      <c r="D4" s="94"/>
      <c r="E4" s="94"/>
    </row>
    <row r="6" spans="1:5" ht="15">
      <c r="A6" s="114" t="s">
        <v>1</v>
      </c>
      <c r="B6" s="114"/>
      <c r="C6" s="20"/>
      <c r="D6" s="20"/>
      <c r="E6" s="21">
        <v>7373.4</v>
      </c>
    </row>
    <row r="7" spans="1:5" ht="15">
      <c r="A7" s="114" t="s">
        <v>2</v>
      </c>
      <c r="B7" s="114"/>
      <c r="C7" s="20"/>
      <c r="D7" s="20"/>
      <c r="E7" s="21">
        <v>14.71</v>
      </c>
    </row>
    <row r="8" spans="1:5" ht="15">
      <c r="A8" s="115"/>
      <c r="B8" s="116"/>
      <c r="C8" s="20"/>
      <c r="D8" s="20"/>
      <c r="E8" s="24">
        <f>E6*E7</f>
        <v>108462.714</v>
      </c>
    </row>
    <row r="9" spans="1:5" ht="36" customHeight="1">
      <c r="A9" s="22" t="s">
        <v>34</v>
      </c>
      <c r="B9" s="23" t="s">
        <v>3</v>
      </c>
      <c r="C9" s="113" t="s">
        <v>33</v>
      </c>
      <c r="D9" s="113"/>
      <c r="E9" s="113"/>
    </row>
    <row r="10" spans="1:5" ht="23.25">
      <c r="A10" s="33">
        <v>1</v>
      </c>
      <c r="B10" s="34" t="s">
        <v>35</v>
      </c>
      <c r="C10" s="27">
        <f>SUM(C13:C20)</f>
        <v>1.8163032</v>
      </c>
      <c r="D10" s="21">
        <v>7373.4</v>
      </c>
      <c r="E10" s="40">
        <f>C10*D10</f>
        <v>13392.330014879999</v>
      </c>
    </row>
    <row r="11" spans="1:5" ht="15">
      <c r="A11" s="45"/>
      <c r="B11" s="46" t="s">
        <v>4</v>
      </c>
      <c r="C11" s="60"/>
      <c r="D11" s="21">
        <v>7373.4</v>
      </c>
      <c r="E11" s="12"/>
    </row>
    <row r="12" spans="1:5" ht="15">
      <c r="A12" s="3">
        <v>1.1</v>
      </c>
      <c r="B12" s="4" t="s">
        <v>36</v>
      </c>
      <c r="C12" s="5">
        <f>C13+C14</f>
        <v>1.2416</v>
      </c>
      <c r="D12" s="21">
        <v>7373.4</v>
      </c>
      <c r="E12" s="12">
        <f>C12*D12</f>
        <v>9154.81344</v>
      </c>
    </row>
    <row r="13" spans="1:5" ht="15">
      <c r="A13" s="2"/>
      <c r="B13" s="4" t="s">
        <v>5</v>
      </c>
      <c r="C13" s="6">
        <v>1.2416</v>
      </c>
      <c r="D13" s="21">
        <v>7373.4</v>
      </c>
      <c r="E13" s="12">
        <f>C13*D13</f>
        <v>9154.81344</v>
      </c>
    </row>
    <row r="14" spans="1:5" ht="15">
      <c r="A14" s="2"/>
      <c r="B14" s="4" t="s">
        <v>6</v>
      </c>
      <c r="C14" s="6"/>
      <c r="D14" s="21">
        <v>7373.4</v>
      </c>
      <c r="E14" s="12"/>
    </row>
    <row r="15" spans="1:5" ht="15">
      <c r="A15" s="2">
        <v>1.2</v>
      </c>
      <c r="B15" s="4" t="s">
        <v>113</v>
      </c>
      <c r="C15" s="6">
        <f>(C13+C14)*0.202</f>
        <v>0.2508032</v>
      </c>
      <c r="D15" s="21">
        <v>7373.4</v>
      </c>
      <c r="E15" s="12">
        <f>C15*D15</f>
        <v>1849.2723148799998</v>
      </c>
    </row>
    <row r="16" spans="1:5" ht="23.25">
      <c r="A16" s="2">
        <v>1.3</v>
      </c>
      <c r="B16" s="4" t="s">
        <v>132</v>
      </c>
      <c r="C16" s="6">
        <v>0.0302</v>
      </c>
      <c r="D16" s="21">
        <v>7373.4</v>
      </c>
      <c r="E16" s="12">
        <f>C16*D16</f>
        <v>222.67668</v>
      </c>
    </row>
    <row r="17" spans="1:5" ht="15">
      <c r="A17" s="2">
        <v>1.4</v>
      </c>
      <c r="B17" s="36" t="s">
        <v>7</v>
      </c>
      <c r="C17" s="28"/>
      <c r="D17" s="21">
        <v>7373.4</v>
      </c>
      <c r="E17" s="12"/>
    </row>
    <row r="18" spans="1:5" ht="15">
      <c r="A18" s="2">
        <v>1.5</v>
      </c>
      <c r="B18" s="36" t="s">
        <v>8</v>
      </c>
      <c r="C18" s="28">
        <v>0.0821</v>
      </c>
      <c r="D18" s="21">
        <v>7373.4</v>
      </c>
      <c r="E18" s="12">
        <f aca="true" t="shared" si="0" ref="E18:E27">C18*D18</f>
        <v>605.35614</v>
      </c>
    </row>
    <row r="19" spans="1:5" ht="15">
      <c r="A19" s="2">
        <v>1.6</v>
      </c>
      <c r="B19" s="36" t="s">
        <v>133</v>
      </c>
      <c r="C19" s="28">
        <v>0.1846</v>
      </c>
      <c r="D19" s="21">
        <v>7373.4</v>
      </c>
      <c r="E19" s="12">
        <f t="shared" si="0"/>
        <v>1361.1296399999999</v>
      </c>
    </row>
    <row r="20" spans="1:5" ht="15">
      <c r="A20" s="2">
        <v>1.7</v>
      </c>
      <c r="B20" s="36" t="s">
        <v>134</v>
      </c>
      <c r="C20" s="48">
        <v>0.027</v>
      </c>
      <c r="D20" s="21">
        <v>7373.4</v>
      </c>
      <c r="E20" s="12">
        <f t="shared" si="0"/>
        <v>199.0818</v>
      </c>
    </row>
    <row r="21" spans="1:5" ht="15">
      <c r="A21" s="31">
        <v>2</v>
      </c>
      <c r="B21" s="34" t="s">
        <v>9</v>
      </c>
      <c r="C21" s="27">
        <f>SUM(C22:C32)</f>
        <v>1.7735</v>
      </c>
      <c r="D21" s="21">
        <v>7373.4</v>
      </c>
      <c r="E21" s="40">
        <f t="shared" si="0"/>
        <v>13076.7249</v>
      </c>
    </row>
    <row r="22" spans="1:5" ht="15">
      <c r="A22" s="30">
        <v>2.1</v>
      </c>
      <c r="B22" s="36" t="s">
        <v>10</v>
      </c>
      <c r="C22" s="28">
        <v>0.7985</v>
      </c>
      <c r="D22" s="21">
        <v>7373.4</v>
      </c>
      <c r="E22" s="12">
        <f t="shared" si="0"/>
        <v>5887.6599</v>
      </c>
    </row>
    <row r="23" spans="1:5" ht="15">
      <c r="A23" s="30">
        <v>2.2</v>
      </c>
      <c r="B23" s="36" t="s">
        <v>11</v>
      </c>
      <c r="C23" s="28">
        <v>0.3804</v>
      </c>
      <c r="D23" s="21">
        <v>7373.4</v>
      </c>
      <c r="E23" s="12">
        <f t="shared" si="0"/>
        <v>2804.84136</v>
      </c>
    </row>
    <row r="24" spans="1:5" ht="23.25">
      <c r="A24" s="30">
        <v>2.3</v>
      </c>
      <c r="B24" s="36" t="s">
        <v>37</v>
      </c>
      <c r="C24" s="28">
        <v>0.0203</v>
      </c>
      <c r="D24" s="21">
        <v>7373.4</v>
      </c>
      <c r="E24" s="12">
        <f t="shared" si="0"/>
        <v>149.68001999999998</v>
      </c>
    </row>
    <row r="25" spans="1:5" ht="15">
      <c r="A25" s="30">
        <v>2.4</v>
      </c>
      <c r="B25" s="36" t="s">
        <v>12</v>
      </c>
      <c r="C25" s="28">
        <v>0.28</v>
      </c>
      <c r="D25" s="21">
        <v>7373.4</v>
      </c>
      <c r="E25" s="12">
        <f t="shared" si="0"/>
        <v>2064.552</v>
      </c>
    </row>
    <row r="26" spans="1:5" ht="15">
      <c r="A26" s="30">
        <v>2.5</v>
      </c>
      <c r="B26" s="36" t="s">
        <v>38</v>
      </c>
      <c r="C26" s="28">
        <v>0.1099</v>
      </c>
      <c r="D26" s="21">
        <v>7373.4</v>
      </c>
      <c r="E26" s="12">
        <f t="shared" si="0"/>
        <v>810.3366599999999</v>
      </c>
    </row>
    <row r="27" spans="1:5" ht="23.25">
      <c r="A27" s="30">
        <v>2.6</v>
      </c>
      <c r="B27" s="36" t="s">
        <v>13</v>
      </c>
      <c r="C27" s="28">
        <v>0.009</v>
      </c>
      <c r="D27" s="21">
        <v>7373.4</v>
      </c>
      <c r="E27" s="12">
        <f t="shared" si="0"/>
        <v>66.36059999999999</v>
      </c>
    </row>
    <row r="28" spans="1:5" ht="15">
      <c r="A28" s="30">
        <v>2.7</v>
      </c>
      <c r="B28" s="36" t="s">
        <v>14</v>
      </c>
      <c r="C28" s="28">
        <v>0.038</v>
      </c>
      <c r="D28" s="21">
        <v>7373.4</v>
      </c>
      <c r="E28" s="12">
        <f aca="true" t="shared" si="1" ref="E28:E52">C28*D28</f>
        <v>280.18919999999997</v>
      </c>
    </row>
    <row r="29" spans="1:5" ht="15">
      <c r="A29" s="37" t="s">
        <v>146</v>
      </c>
      <c r="B29" s="36" t="s">
        <v>15</v>
      </c>
      <c r="C29" s="28">
        <v>0.0144</v>
      </c>
      <c r="D29" s="21">
        <v>7373.4</v>
      </c>
      <c r="E29" s="12">
        <f t="shared" si="1"/>
        <v>106.17696</v>
      </c>
    </row>
    <row r="30" spans="1:5" ht="23.25">
      <c r="A30" s="30">
        <v>2.9</v>
      </c>
      <c r="B30" s="36" t="s">
        <v>16</v>
      </c>
      <c r="C30" s="28">
        <v>0.0542</v>
      </c>
      <c r="D30" s="21">
        <v>7373.4</v>
      </c>
      <c r="E30" s="12">
        <f t="shared" si="1"/>
        <v>399.63827999999995</v>
      </c>
    </row>
    <row r="31" spans="1:5" ht="15">
      <c r="A31" s="73">
        <v>2.1</v>
      </c>
      <c r="B31" s="36" t="s">
        <v>17</v>
      </c>
      <c r="C31" s="28">
        <v>0.049</v>
      </c>
      <c r="D31" s="21">
        <v>7373.4</v>
      </c>
      <c r="E31" s="12">
        <f t="shared" si="1"/>
        <v>361.2966</v>
      </c>
    </row>
    <row r="32" spans="1:5" ht="23.25">
      <c r="A32" s="30">
        <v>2.11</v>
      </c>
      <c r="B32" s="36" t="s">
        <v>136</v>
      </c>
      <c r="C32" s="28">
        <v>0.0198</v>
      </c>
      <c r="D32" s="21">
        <v>7373.4</v>
      </c>
      <c r="E32" s="12">
        <f t="shared" si="1"/>
        <v>145.99332</v>
      </c>
    </row>
    <row r="33" spans="1:5" ht="23.25">
      <c r="A33" s="31">
        <v>3</v>
      </c>
      <c r="B33" s="34" t="s">
        <v>18</v>
      </c>
      <c r="C33" s="27">
        <f>SUM(C34:C37)</f>
        <v>2.8205000000000005</v>
      </c>
      <c r="D33" s="21">
        <v>7373.4</v>
      </c>
      <c r="E33" s="40">
        <f t="shared" si="1"/>
        <v>20796.674700000003</v>
      </c>
    </row>
    <row r="34" spans="1:5" ht="15">
      <c r="A34" s="30">
        <v>3.1</v>
      </c>
      <c r="B34" s="36" t="s">
        <v>19</v>
      </c>
      <c r="C34" s="28">
        <v>2.5994</v>
      </c>
      <c r="D34" s="21">
        <v>7373.4</v>
      </c>
      <c r="E34" s="12">
        <f t="shared" si="1"/>
        <v>19166.41596</v>
      </c>
    </row>
    <row r="35" spans="1:5" ht="15">
      <c r="A35" s="30">
        <v>3.2</v>
      </c>
      <c r="B35" s="36" t="s">
        <v>20</v>
      </c>
      <c r="C35" s="28">
        <v>0.1839</v>
      </c>
      <c r="D35" s="21">
        <v>7373.4</v>
      </c>
      <c r="E35" s="12">
        <f t="shared" si="1"/>
        <v>1355.96826</v>
      </c>
    </row>
    <row r="36" spans="1:5" ht="15">
      <c r="A36" s="30">
        <v>3.3</v>
      </c>
      <c r="B36" s="36" t="s">
        <v>148</v>
      </c>
      <c r="C36" s="28">
        <v>0.0365</v>
      </c>
      <c r="D36" s="21">
        <v>7373.4</v>
      </c>
      <c r="E36" s="12">
        <f>C36*D36</f>
        <v>269.1291</v>
      </c>
    </row>
    <row r="37" spans="1:5" ht="15">
      <c r="A37" s="30">
        <v>3.4</v>
      </c>
      <c r="B37" s="36" t="s">
        <v>21</v>
      </c>
      <c r="C37" s="28">
        <v>0.0007</v>
      </c>
      <c r="D37" s="21">
        <v>7373.4</v>
      </c>
      <c r="E37" s="12">
        <f t="shared" si="1"/>
        <v>5.161379999999999</v>
      </c>
    </row>
    <row r="38" spans="1:5" ht="23.25">
      <c r="A38" s="31">
        <v>4</v>
      </c>
      <c r="B38" s="34" t="s">
        <v>22</v>
      </c>
      <c r="C38" s="27">
        <f>SUM(C39:C45)</f>
        <v>3.7647000000000004</v>
      </c>
      <c r="D38" s="21">
        <v>7373.4</v>
      </c>
      <c r="E38" s="40">
        <f t="shared" si="1"/>
        <v>27758.63898</v>
      </c>
    </row>
    <row r="39" spans="1:5" ht="23.25">
      <c r="A39" s="30">
        <v>4.1</v>
      </c>
      <c r="B39" s="36" t="s">
        <v>39</v>
      </c>
      <c r="C39" s="28">
        <v>1.9848</v>
      </c>
      <c r="D39" s="21">
        <v>7373.4</v>
      </c>
      <c r="E39" s="12">
        <f t="shared" si="1"/>
        <v>14634.72432</v>
      </c>
    </row>
    <row r="40" spans="1:5" ht="15">
      <c r="A40" s="30">
        <v>4.2</v>
      </c>
      <c r="B40" s="36" t="s">
        <v>113</v>
      </c>
      <c r="C40" s="28">
        <v>0.4009</v>
      </c>
      <c r="D40" s="21">
        <v>7373.4</v>
      </c>
      <c r="E40" s="12">
        <f t="shared" si="1"/>
        <v>2955.9960599999995</v>
      </c>
    </row>
    <row r="41" spans="1:5" ht="15">
      <c r="A41" s="30">
        <v>4.3</v>
      </c>
      <c r="B41" s="36" t="s">
        <v>23</v>
      </c>
      <c r="C41" s="28">
        <v>0.8044</v>
      </c>
      <c r="D41" s="21">
        <v>7373.4</v>
      </c>
      <c r="E41" s="12">
        <f t="shared" si="1"/>
        <v>5931.16296</v>
      </c>
    </row>
    <row r="42" spans="1:5" ht="15">
      <c r="A42" s="30">
        <v>4.4</v>
      </c>
      <c r="B42" s="36" t="s">
        <v>137</v>
      </c>
      <c r="C42" s="28">
        <v>0.0703</v>
      </c>
      <c r="D42" s="21">
        <v>7373.4</v>
      </c>
      <c r="E42" s="12">
        <f t="shared" si="1"/>
        <v>518.35002</v>
      </c>
    </row>
    <row r="43" spans="1:5" ht="15">
      <c r="A43" s="30">
        <v>4.5</v>
      </c>
      <c r="B43" s="36" t="s">
        <v>24</v>
      </c>
      <c r="C43" s="28">
        <v>0.0012</v>
      </c>
      <c r="D43" s="21">
        <v>7373.4</v>
      </c>
      <c r="E43" s="12">
        <f t="shared" si="1"/>
        <v>8.84808</v>
      </c>
    </row>
    <row r="44" spans="1:5" ht="15">
      <c r="A44" s="30">
        <v>4.6</v>
      </c>
      <c r="B44" s="36" t="s">
        <v>25</v>
      </c>
      <c r="C44" s="28">
        <v>0.0819</v>
      </c>
      <c r="D44" s="21">
        <v>7373.4</v>
      </c>
      <c r="E44" s="12">
        <f t="shared" si="1"/>
        <v>603.88146</v>
      </c>
    </row>
    <row r="45" spans="1:5" ht="15">
      <c r="A45" s="30">
        <v>4.7</v>
      </c>
      <c r="B45" s="36" t="s">
        <v>40</v>
      </c>
      <c r="C45" s="28">
        <v>0.4212</v>
      </c>
      <c r="D45" s="21">
        <v>7373.4</v>
      </c>
      <c r="E45" s="12">
        <f t="shared" si="1"/>
        <v>3105.67608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21">
        <v>7373.4</v>
      </c>
      <c r="E46" s="40">
        <f t="shared" si="1"/>
        <v>8434.432260000001</v>
      </c>
    </row>
    <row r="47" spans="1:5" ht="23.25">
      <c r="A47" s="30">
        <v>5.1</v>
      </c>
      <c r="B47" s="36" t="s">
        <v>41</v>
      </c>
      <c r="C47" s="28">
        <v>0.5794</v>
      </c>
      <c r="D47" s="21">
        <v>7373.4</v>
      </c>
      <c r="E47" s="12">
        <f t="shared" si="1"/>
        <v>4272.14796</v>
      </c>
    </row>
    <row r="48" spans="1:5" ht="15">
      <c r="A48" s="30">
        <v>5.2</v>
      </c>
      <c r="B48" s="36" t="s">
        <v>113</v>
      </c>
      <c r="C48" s="28">
        <v>0.117</v>
      </c>
      <c r="D48" s="21">
        <v>7373.4</v>
      </c>
      <c r="E48" s="12">
        <f t="shared" si="1"/>
        <v>862.6878</v>
      </c>
    </row>
    <row r="49" spans="1:5" ht="23.25">
      <c r="A49" s="30">
        <v>5.3</v>
      </c>
      <c r="B49" s="36" t="s">
        <v>27</v>
      </c>
      <c r="C49" s="28">
        <v>0.1618</v>
      </c>
      <c r="D49" s="21">
        <v>7373.4</v>
      </c>
      <c r="E49" s="12">
        <f t="shared" si="1"/>
        <v>1193.01612</v>
      </c>
    </row>
    <row r="50" spans="1:5" ht="15">
      <c r="A50" s="30">
        <v>5.4</v>
      </c>
      <c r="B50" s="36" t="s">
        <v>28</v>
      </c>
      <c r="C50" s="28">
        <v>0.2857</v>
      </c>
      <c r="D50" s="21">
        <v>7373.4</v>
      </c>
      <c r="E50" s="12">
        <f t="shared" si="1"/>
        <v>2106.58038</v>
      </c>
    </row>
    <row r="51" spans="1:5" ht="15">
      <c r="A51" s="31">
        <v>6</v>
      </c>
      <c r="B51" s="34" t="s">
        <v>42</v>
      </c>
      <c r="C51" s="27">
        <v>2.6821</v>
      </c>
      <c r="D51" s="21">
        <v>7373.4</v>
      </c>
      <c r="E51" s="40">
        <f t="shared" si="1"/>
        <v>19776.19614</v>
      </c>
    </row>
    <row r="52" spans="1:5" ht="15">
      <c r="A52" s="35">
        <v>6.1</v>
      </c>
      <c r="B52" s="34" t="s">
        <v>115</v>
      </c>
      <c r="C52" s="27">
        <f>C59*9.85%</f>
        <v>1.4489349999999999</v>
      </c>
      <c r="D52" s="21">
        <v>7373.4</v>
      </c>
      <c r="E52" s="40">
        <f t="shared" si="1"/>
        <v>10683.577328999998</v>
      </c>
    </row>
    <row r="53" spans="1:5" ht="15">
      <c r="A53" s="31">
        <v>7</v>
      </c>
      <c r="B53" s="34" t="s">
        <v>29</v>
      </c>
      <c r="C53" s="27">
        <v>0.009</v>
      </c>
      <c r="D53" s="21">
        <v>7373.4</v>
      </c>
      <c r="E53" s="40">
        <v>69.9</v>
      </c>
    </row>
    <row r="54" spans="1:5" ht="15">
      <c r="A54" s="31">
        <v>8</v>
      </c>
      <c r="B54" s="34" t="s">
        <v>30</v>
      </c>
      <c r="C54" s="29">
        <f>C53+C51+C46+C38+C33+C21+C10</f>
        <v>14.010003200000002</v>
      </c>
      <c r="D54" s="21">
        <v>7373.4</v>
      </c>
      <c r="E54" s="40">
        <f>E10+E21+E33+E38+E46+E51+E53</f>
        <v>103304.89699488</v>
      </c>
    </row>
    <row r="55" spans="1:5" ht="15">
      <c r="A55" s="38">
        <v>9</v>
      </c>
      <c r="B55" s="36" t="s">
        <v>31</v>
      </c>
      <c r="C55" s="28">
        <v>0.5746</v>
      </c>
      <c r="D55" s="21">
        <v>7373.4</v>
      </c>
      <c r="E55" s="12">
        <f>C55*D55</f>
        <v>4236.755639999999</v>
      </c>
    </row>
    <row r="56" spans="1:5" ht="15">
      <c r="A56" s="38">
        <v>10</v>
      </c>
      <c r="B56" s="36" t="s">
        <v>43</v>
      </c>
      <c r="C56" s="28">
        <v>0.1254</v>
      </c>
      <c r="D56" s="21">
        <v>7373.4</v>
      </c>
      <c r="E56" s="12">
        <f>C56*D56-3.57</f>
        <v>921.05436</v>
      </c>
    </row>
    <row r="57" spans="1:6" ht="15">
      <c r="A57" s="31">
        <v>11</v>
      </c>
      <c r="B57" s="54" t="s">
        <v>32</v>
      </c>
      <c r="C57" s="27">
        <f>C54+C55+C56</f>
        <v>14.710003200000003</v>
      </c>
      <c r="D57" s="21">
        <v>7373.4</v>
      </c>
      <c r="E57" s="40">
        <f>E54+E55+E56</f>
        <v>108462.70699487999</v>
      </c>
      <c r="F57" s="80"/>
    </row>
    <row r="58" ht="15">
      <c r="C58" s="58"/>
    </row>
    <row r="59" ht="15">
      <c r="C59" s="59">
        <v>14.71</v>
      </c>
    </row>
    <row r="62" spans="2:5" ht="15">
      <c r="B62" t="s">
        <v>151</v>
      </c>
      <c r="E62" s="87" t="s">
        <v>152</v>
      </c>
    </row>
  </sheetData>
  <sheetProtection/>
  <mergeCells count="7">
    <mergeCell ref="A1:E1"/>
    <mergeCell ref="A3:E3"/>
    <mergeCell ref="C9:E9"/>
    <mergeCell ref="A4:E4"/>
    <mergeCell ref="A6:B6"/>
    <mergeCell ref="A7:B7"/>
    <mergeCell ref="A8:B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16.57421875" style="0" hidden="1" customWidth="1"/>
    <col min="4" max="4" width="17.7109375" style="0" hidden="1" customWidth="1"/>
    <col min="5" max="5" width="32.7109375" style="0" customWidth="1"/>
    <col min="6" max="6" width="9.28125" style="0" bestFit="1" customWidth="1"/>
  </cols>
  <sheetData>
    <row r="1" spans="1:5" ht="48.75" customHeight="1" thickBot="1">
      <c r="A1" s="89" t="s">
        <v>157</v>
      </c>
      <c r="B1" s="89"/>
      <c r="C1" s="89"/>
      <c r="D1" s="89"/>
      <c r="E1" s="89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85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104" t="s">
        <v>0</v>
      </c>
      <c r="B7" s="104"/>
      <c r="C7" s="104"/>
      <c r="D7" s="104"/>
      <c r="E7" s="104"/>
    </row>
    <row r="8" spans="1:5" ht="15">
      <c r="A8" s="105" t="s">
        <v>1</v>
      </c>
      <c r="B8" s="106"/>
      <c r="C8" s="7"/>
      <c r="D8" s="7"/>
      <c r="E8" s="8">
        <v>1080.9</v>
      </c>
    </row>
    <row r="9" spans="1:5" ht="15">
      <c r="A9" s="105" t="s">
        <v>2</v>
      </c>
      <c r="B9" s="106"/>
      <c r="C9" s="7"/>
      <c r="D9" s="7"/>
      <c r="E9" s="8">
        <v>9.27</v>
      </c>
    </row>
    <row r="10" spans="1:5" ht="15">
      <c r="A10" s="102"/>
      <c r="B10" s="103"/>
      <c r="C10" s="7"/>
      <c r="D10" s="7"/>
      <c r="E10" s="13">
        <f>E8*E9</f>
        <v>10019.943000000001</v>
      </c>
    </row>
    <row r="11" spans="1:5" ht="34.5" customHeight="1">
      <c r="A11" s="9" t="s">
        <v>34</v>
      </c>
      <c r="B11" s="10" t="s">
        <v>3</v>
      </c>
      <c r="C11" s="93" t="s">
        <v>33</v>
      </c>
      <c r="D11" s="93"/>
      <c r="E11" s="93"/>
    </row>
    <row r="12" spans="1:5" ht="23.25">
      <c r="A12" s="33">
        <v>1</v>
      </c>
      <c r="B12" s="34" t="s">
        <v>35</v>
      </c>
      <c r="C12" s="27">
        <f>SUM(C15:C22)</f>
        <v>2.5463291999999997</v>
      </c>
      <c r="D12" s="8">
        <v>1080.9</v>
      </c>
      <c r="E12" s="40">
        <f>SUM(E15:E22)</f>
        <v>2752.32723228</v>
      </c>
    </row>
    <row r="13" spans="1:5" ht="15">
      <c r="A13" s="45"/>
      <c r="B13" s="46" t="s">
        <v>4</v>
      </c>
      <c r="C13" s="47"/>
      <c r="D13" s="8">
        <v>1080.9</v>
      </c>
      <c r="E13" s="12"/>
    </row>
    <row r="14" spans="1:6" ht="15">
      <c r="A14" s="3">
        <v>1.1</v>
      </c>
      <c r="B14" s="4" t="s">
        <v>36</v>
      </c>
      <c r="C14" s="5">
        <f>C15+C16</f>
        <v>1.9546</v>
      </c>
      <c r="D14" s="8">
        <v>1080.9</v>
      </c>
      <c r="E14" s="12">
        <f>E15+E16</f>
        <v>2112.72714</v>
      </c>
      <c r="F14" s="80"/>
    </row>
    <row r="15" spans="1:5" ht="15">
      <c r="A15" s="2"/>
      <c r="B15" s="4" t="s">
        <v>5</v>
      </c>
      <c r="C15" s="6">
        <v>1.9546</v>
      </c>
      <c r="D15" s="8">
        <v>1080.9</v>
      </c>
      <c r="E15" s="12">
        <f>C15*D15</f>
        <v>2112.72714</v>
      </c>
    </row>
    <row r="16" spans="1:5" ht="15">
      <c r="A16" s="2"/>
      <c r="B16" s="4" t="s">
        <v>6</v>
      </c>
      <c r="C16" s="6"/>
      <c r="D16" s="8">
        <v>1080.9</v>
      </c>
      <c r="E16" s="12"/>
    </row>
    <row r="17" spans="1:5" ht="15">
      <c r="A17" s="2">
        <v>1.2</v>
      </c>
      <c r="B17" s="4" t="s">
        <v>113</v>
      </c>
      <c r="C17" s="6">
        <f>(C15+C16)*0.202</f>
        <v>0.3948292</v>
      </c>
      <c r="D17" s="8">
        <v>1080.9</v>
      </c>
      <c r="E17" s="12">
        <f>C17*D17</f>
        <v>426.77088228</v>
      </c>
    </row>
    <row r="18" spans="1:5" ht="23.25">
      <c r="A18" s="2">
        <v>1.3</v>
      </c>
      <c r="B18" s="4" t="s">
        <v>132</v>
      </c>
      <c r="C18" s="6">
        <v>0.0302</v>
      </c>
      <c r="D18" s="8">
        <v>1080.9</v>
      </c>
      <c r="E18" s="12">
        <f>C18*D18</f>
        <v>32.64318</v>
      </c>
    </row>
    <row r="19" spans="1:5" ht="15">
      <c r="A19" s="2">
        <v>1.4</v>
      </c>
      <c r="B19" s="36" t="s">
        <v>7</v>
      </c>
      <c r="C19" s="28"/>
      <c r="D19" s="8">
        <v>1080.9</v>
      </c>
      <c r="E19" s="12"/>
    </row>
    <row r="20" spans="1:5" ht="15">
      <c r="A20" s="2">
        <v>1.5</v>
      </c>
      <c r="B20" s="36" t="s">
        <v>8</v>
      </c>
      <c r="C20" s="28">
        <v>0.0821</v>
      </c>
      <c r="D20" s="8">
        <v>1080.9</v>
      </c>
      <c r="E20" s="12">
        <f>C20*D20</f>
        <v>88.74189000000001</v>
      </c>
    </row>
    <row r="21" spans="1:5" ht="15">
      <c r="A21" s="2">
        <v>1.6</v>
      </c>
      <c r="B21" s="36" t="s">
        <v>133</v>
      </c>
      <c r="C21" s="28">
        <v>0.0846</v>
      </c>
      <c r="D21" s="8">
        <v>1080.9</v>
      </c>
      <c r="E21" s="12">
        <f>C21*D21</f>
        <v>91.44414</v>
      </c>
    </row>
    <row r="22" spans="1:5" ht="15">
      <c r="A22" s="2">
        <v>1.7</v>
      </c>
      <c r="B22" s="36" t="s">
        <v>134</v>
      </c>
      <c r="D22" s="8">
        <v>1080.9</v>
      </c>
      <c r="E22" s="12"/>
    </row>
    <row r="23" spans="1:5" ht="15">
      <c r="A23" s="31">
        <v>2</v>
      </c>
      <c r="B23" s="34" t="s">
        <v>9</v>
      </c>
      <c r="C23" s="27">
        <f>SUM(C24:C34)</f>
        <v>1.7519999999999998</v>
      </c>
      <c r="D23" s="8">
        <v>1080.9</v>
      </c>
      <c r="E23" s="40">
        <f>SUM(E24:E34)</f>
        <v>1893.7368000000004</v>
      </c>
    </row>
    <row r="24" spans="1:5" ht="15">
      <c r="A24" s="30">
        <v>2.1</v>
      </c>
      <c r="B24" s="36" t="s">
        <v>10</v>
      </c>
      <c r="C24" s="28">
        <v>0.7985</v>
      </c>
      <c r="D24" s="8">
        <v>1080.9</v>
      </c>
      <c r="E24" s="12">
        <f aca="true" t="shared" si="0" ref="E24:E29">C24*D24</f>
        <v>863.09865</v>
      </c>
    </row>
    <row r="25" spans="1:5" ht="15">
      <c r="A25" s="30">
        <v>2.2</v>
      </c>
      <c r="B25" s="36" t="s">
        <v>11</v>
      </c>
      <c r="C25" s="28">
        <v>0.3804</v>
      </c>
      <c r="D25" s="8">
        <v>1080.9</v>
      </c>
      <c r="E25" s="12">
        <f t="shared" si="0"/>
        <v>411.17436000000004</v>
      </c>
    </row>
    <row r="26" spans="1:5" ht="23.25">
      <c r="A26" s="30">
        <v>2.3</v>
      </c>
      <c r="B26" s="36" t="s">
        <v>37</v>
      </c>
      <c r="C26" s="28">
        <v>0.0226</v>
      </c>
      <c r="D26" s="8">
        <v>1080.9</v>
      </c>
      <c r="E26" s="12">
        <f t="shared" si="0"/>
        <v>24.428340000000002</v>
      </c>
    </row>
    <row r="27" spans="1:5" ht="15">
      <c r="A27" s="30">
        <v>2.4</v>
      </c>
      <c r="B27" s="36" t="s">
        <v>12</v>
      </c>
      <c r="C27" s="28">
        <v>0.28</v>
      </c>
      <c r="D27" s="8">
        <v>1080.9</v>
      </c>
      <c r="E27" s="12">
        <f t="shared" si="0"/>
        <v>302.65200000000004</v>
      </c>
    </row>
    <row r="28" spans="1:5" ht="15">
      <c r="A28" s="30">
        <v>2.5</v>
      </c>
      <c r="B28" s="36" t="s">
        <v>38</v>
      </c>
      <c r="C28" s="28">
        <v>0.1866</v>
      </c>
      <c r="D28" s="8">
        <v>1080.9</v>
      </c>
      <c r="E28" s="12">
        <f t="shared" si="0"/>
        <v>201.69594</v>
      </c>
    </row>
    <row r="29" spans="1:6" ht="23.25">
      <c r="A29" s="30">
        <v>2.6</v>
      </c>
      <c r="B29" s="36" t="s">
        <v>13</v>
      </c>
      <c r="C29" s="28">
        <v>0.009</v>
      </c>
      <c r="D29" s="8">
        <v>1080.9</v>
      </c>
      <c r="E29" s="12">
        <f t="shared" si="0"/>
        <v>9.7281</v>
      </c>
      <c r="F29" s="80"/>
    </row>
    <row r="30" spans="1:5" ht="15">
      <c r="A30" s="30">
        <v>2.7</v>
      </c>
      <c r="B30" s="36" t="s">
        <v>14</v>
      </c>
      <c r="C30" s="28">
        <v>0.0366</v>
      </c>
      <c r="D30" s="8">
        <v>1080.9</v>
      </c>
      <c r="E30" s="12">
        <f aca="true" t="shared" si="1" ref="E30:E35">C30*D30</f>
        <v>39.56094</v>
      </c>
    </row>
    <row r="31" spans="1:5" ht="15">
      <c r="A31" s="37" t="s">
        <v>146</v>
      </c>
      <c r="B31" s="36" t="s">
        <v>15</v>
      </c>
      <c r="C31" s="28">
        <v>0.0144</v>
      </c>
      <c r="D31" s="8">
        <v>1080.9</v>
      </c>
      <c r="E31" s="12">
        <f t="shared" si="1"/>
        <v>15.564960000000001</v>
      </c>
    </row>
    <row r="32" spans="1:5" ht="15">
      <c r="A32" s="30">
        <v>2.9</v>
      </c>
      <c r="B32" s="36" t="s">
        <v>16</v>
      </c>
      <c r="C32" s="28">
        <v>0.0132</v>
      </c>
      <c r="D32" s="8">
        <v>1080.9</v>
      </c>
      <c r="E32" s="12">
        <f t="shared" si="1"/>
        <v>14.267880000000002</v>
      </c>
    </row>
    <row r="33" spans="1:5" ht="15">
      <c r="A33" s="73">
        <v>2.1</v>
      </c>
      <c r="B33" s="36" t="s">
        <v>17</v>
      </c>
      <c r="C33" s="28">
        <v>0.0009</v>
      </c>
      <c r="D33" s="8">
        <v>1080.9</v>
      </c>
      <c r="E33" s="12">
        <f t="shared" si="1"/>
        <v>0.9728100000000001</v>
      </c>
    </row>
    <row r="34" spans="1:5" ht="23.25">
      <c r="A34" s="30">
        <v>2.11</v>
      </c>
      <c r="B34" s="36" t="s">
        <v>136</v>
      </c>
      <c r="C34" s="28">
        <v>0.0098</v>
      </c>
      <c r="D34" s="8">
        <v>1080.9</v>
      </c>
      <c r="E34" s="12">
        <f t="shared" si="1"/>
        <v>10.59282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8">
        <v>1080.9</v>
      </c>
      <c r="E35" s="40">
        <f t="shared" si="1"/>
        <v>0</v>
      </c>
    </row>
    <row r="36" spans="1:5" ht="15">
      <c r="A36" s="30">
        <v>3.1</v>
      </c>
      <c r="B36" s="36" t="s">
        <v>19</v>
      </c>
      <c r="C36" s="28"/>
      <c r="D36" s="8">
        <v>1080.9</v>
      </c>
      <c r="E36" s="12"/>
    </row>
    <row r="37" spans="1:5" ht="15">
      <c r="A37" s="30">
        <v>3.2</v>
      </c>
      <c r="B37" s="36" t="s">
        <v>20</v>
      </c>
      <c r="C37" s="28"/>
      <c r="D37" s="8">
        <v>1080.9</v>
      </c>
      <c r="E37" s="12"/>
    </row>
    <row r="38" spans="1:5" ht="15">
      <c r="A38" s="30">
        <v>3.3</v>
      </c>
      <c r="B38" s="36" t="s">
        <v>21</v>
      </c>
      <c r="C38" s="28"/>
      <c r="D38" s="8">
        <v>1080.9</v>
      </c>
      <c r="E38" s="12"/>
    </row>
    <row r="39" spans="1:5" ht="23.25">
      <c r="A39" s="31">
        <v>4</v>
      </c>
      <c r="B39" s="34" t="s">
        <v>22</v>
      </c>
      <c r="C39" s="27">
        <f>SUM(C40:C46)</f>
        <v>2.6776</v>
      </c>
      <c r="D39" s="8">
        <v>1080.9</v>
      </c>
      <c r="E39" s="40">
        <f>SUM(E40:E46)</f>
        <v>2894.21784</v>
      </c>
    </row>
    <row r="40" spans="1:5" ht="23.25">
      <c r="A40" s="30">
        <v>4.1</v>
      </c>
      <c r="B40" s="36" t="s">
        <v>39</v>
      </c>
      <c r="C40" s="28">
        <v>1.9848</v>
      </c>
      <c r="D40" s="8">
        <v>1080.9</v>
      </c>
      <c r="E40" s="12">
        <f aca="true" t="shared" si="2" ref="E40:E45">C40*D40</f>
        <v>2145.37032</v>
      </c>
    </row>
    <row r="41" spans="1:5" ht="15">
      <c r="A41" s="30">
        <v>4.2</v>
      </c>
      <c r="B41" s="36" t="s">
        <v>113</v>
      </c>
      <c r="C41" s="28">
        <v>0.4009</v>
      </c>
      <c r="D41" s="8">
        <v>1080.9</v>
      </c>
      <c r="E41" s="12">
        <f t="shared" si="2"/>
        <v>433.33281</v>
      </c>
    </row>
    <row r="42" spans="1:6" ht="15">
      <c r="A42" s="30">
        <v>4.3</v>
      </c>
      <c r="B42" s="36" t="s">
        <v>23</v>
      </c>
      <c r="C42" s="28">
        <v>0.1705</v>
      </c>
      <c r="D42" s="8">
        <v>1080.9</v>
      </c>
      <c r="E42" s="12">
        <f t="shared" si="2"/>
        <v>184.29345000000004</v>
      </c>
      <c r="F42" s="80"/>
    </row>
    <row r="43" spans="1:5" ht="15">
      <c r="A43" s="30">
        <v>4.4</v>
      </c>
      <c r="B43" s="36" t="s">
        <v>137</v>
      </c>
      <c r="C43" s="28">
        <v>0.0383</v>
      </c>
      <c r="D43" s="8">
        <v>1080.9</v>
      </c>
      <c r="E43" s="12">
        <f t="shared" si="2"/>
        <v>41.39847</v>
      </c>
    </row>
    <row r="44" spans="1:5" ht="15">
      <c r="A44" s="30">
        <v>4.5</v>
      </c>
      <c r="B44" s="36" t="s">
        <v>24</v>
      </c>
      <c r="C44" s="28">
        <v>0.0012</v>
      </c>
      <c r="D44" s="8">
        <v>1080.9</v>
      </c>
      <c r="E44" s="12">
        <f t="shared" si="2"/>
        <v>1.29708</v>
      </c>
    </row>
    <row r="45" spans="1:5" ht="15">
      <c r="A45" s="30">
        <v>4.6</v>
      </c>
      <c r="B45" s="36" t="s">
        <v>25</v>
      </c>
      <c r="C45" s="28">
        <v>0.0819</v>
      </c>
      <c r="D45" s="8">
        <v>1080.9</v>
      </c>
      <c r="E45" s="12">
        <f t="shared" si="2"/>
        <v>88.52571</v>
      </c>
    </row>
    <row r="46" spans="1:5" ht="15">
      <c r="A46" s="30">
        <v>4.7</v>
      </c>
      <c r="B46" s="36" t="s">
        <v>40</v>
      </c>
      <c r="C46" s="28"/>
      <c r="D46" s="8">
        <v>1080.9</v>
      </c>
      <c r="E46" s="12"/>
    </row>
    <row r="47" spans="1:5" ht="15">
      <c r="A47" s="31">
        <v>5</v>
      </c>
      <c r="B47" s="34" t="s">
        <v>26</v>
      </c>
      <c r="C47" s="27">
        <f>SUM(C48:C51)</f>
        <v>1.0439388</v>
      </c>
      <c r="D47" s="8">
        <v>1080.9</v>
      </c>
      <c r="E47" s="40">
        <f>SUM(E48:E51)</f>
        <v>1128.38344892</v>
      </c>
    </row>
    <row r="48" spans="1:5" ht="23.25">
      <c r="A48" s="30">
        <v>5.1</v>
      </c>
      <c r="B48" s="36" t="s">
        <v>41</v>
      </c>
      <c r="C48" s="28">
        <v>0.5794</v>
      </c>
      <c r="D48" s="8">
        <v>1080.9</v>
      </c>
      <c r="E48" s="12">
        <f>C48*D48</f>
        <v>626.2734600000001</v>
      </c>
    </row>
    <row r="49" spans="1:5" ht="15">
      <c r="A49" s="30">
        <v>5.2</v>
      </c>
      <c r="B49" s="36" t="s">
        <v>113</v>
      </c>
      <c r="C49" s="28">
        <f>C48*0.202</f>
        <v>0.11703880000000001</v>
      </c>
      <c r="D49" s="8">
        <v>1080.9</v>
      </c>
      <c r="E49" s="12">
        <f>C49*D49</f>
        <v>126.50723892000002</v>
      </c>
    </row>
    <row r="50" spans="1:6" ht="15">
      <c r="A50" s="30">
        <v>5.3</v>
      </c>
      <c r="B50" s="36" t="s">
        <v>27</v>
      </c>
      <c r="C50" s="28">
        <v>0.0618</v>
      </c>
      <c r="D50" s="8">
        <v>1080.9</v>
      </c>
      <c r="E50" s="12">
        <f>C50*D50</f>
        <v>66.79962</v>
      </c>
      <c r="F50" s="80"/>
    </row>
    <row r="51" spans="1:5" ht="15">
      <c r="A51" s="30">
        <v>5.4</v>
      </c>
      <c r="B51" s="36" t="s">
        <v>28</v>
      </c>
      <c r="C51" s="28">
        <v>0.2857</v>
      </c>
      <c r="D51" s="8">
        <v>1080.9</v>
      </c>
      <c r="E51" s="12">
        <f>C51*D51-0.01</f>
        <v>308.80313000000007</v>
      </c>
    </row>
    <row r="52" spans="1:5" ht="15">
      <c r="A52" s="31">
        <v>6</v>
      </c>
      <c r="B52" s="34" t="s">
        <v>42</v>
      </c>
      <c r="C52" s="27">
        <v>1.1157</v>
      </c>
      <c r="D52" s="8">
        <v>1080.9</v>
      </c>
      <c r="E52" s="40">
        <f>C52*D52</f>
        <v>1205.96013</v>
      </c>
    </row>
    <row r="53" spans="1:5" ht="15">
      <c r="A53" s="35">
        <v>6.1</v>
      </c>
      <c r="B53" s="34" t="s">
        <v>115</v>
      </c>
      <c r="C53" s="27"/>
      <c r="D53" s="8">
        <v>1080.9</v>
      </c>
      <c r="E53" s="40">
        <f>C53*D53</f>
        <v>0</v>
      </c>
    </row>
    <row r="54" spans="1:5" ht="15">
      <c r="A54" s="31">
        <v>7</v>
      </c>
      <c r="B54" s="34" t="s">
        <v>29</v>
      </c>
      <c r="C54" s="27">
        <v>0.009</v>
      </c>
      <c r="D54" s="8">
        <v>1080.9</v>
      </c>
      <c r="E54" s="40">
        <f>C54*D54</f>
        <v>9.7281</v>
      </c>
    </row>
    <row r="55" spans="1:5" ht="15">
      <c r="A55" s="31">
        <v>8</v>
      </c>
      <c r="B55" s="34" t="s">
        <v>30</v>
      </c>
      <c r="C55" s="29">
        <f>C54+C52+C47+C39+C35+C23+C12</f>
        <v>9.144568</v>
      </c>
      <c r="D55" s="8">
        <v>1080.9</v>
      </c>
      <c r="E55" s="40">
        <f>E12+E23+E35+E39+E47+E52+E54</f>
        <v>9884.3535512</v>
      </c>
    </row>
    <row r="56" spans="1:6" ht="15">
      <c r="A56" s="38">
        <v>9</v>
      </c>
      <c r="B56" s="36" t="s">
        <v>31</v>
      </c>
      <c r="C56" s="28"/>
      <c r="D56" s="8">
        <v>1080.9</v>
      </c>
      <c r="E56" s="12"/>
      <c r="F56" s="80"/>
    </row>
    <row r="57" spans="1:6" ht="15">
      <c r="A57" s="38">
        <v>10</v>
      </c>
      <c r="B57" s="36" t="s">
        <v>43</v>
      </c>
      <c r="C57" s="28">
        <v>0.1254</v>
      </c>
      <c r="D57" s="8">
        <v>1080.9</v>
      </c>
      <c r="E57" s="12">
        <f>C57*D57+0.04</f>
        <v>135.58486000000002</v>
      </c>
      <c r="F57" s="80"/>
    </row>
    <row r="58" spans="1:5" ht="15">
      <c r="A58" s="31">
        <v>11</v>
      </c>
      <c r="B58" s="54" t="s">
        <v>32</v>
      </c>
      <c r="C58" s="27">
        <f>C55+C56+C57</f>
        <v>9.269968</v>
      </c>
      <c r="D58" s="8">
        <v>1080.9</v>
      </c>
      <c r="E58" s="40">
        <f>E55+E56+E57</f>
        <v>10019.9384112</v>
      </c>
    </row>
    <row r="59" spans="1:5" ht="15">
      <c r="A59" s="32"/>
      <c r="B59" s="32"/>
      <c r="C59" s="58"/>
      <c r="D59" s="32"/>
      <c r="E59" s="32"/>
    </row>
    <row r="60" ht="15">
      <c r="C60" s="59">
        <v>9.27</v>
      </c>
    </row>
    <row r="63" spans="2:5" ht="15">
      <c r="B63" t="s">
        <v>153</v>
      </c>
      <c r="E63" s="87" t="s">
        <v>152</v>
      </c>
    </row>
    <row r="64" ht="29.25" customHeight="1"/>
    <row r="72" ht="41.25" customHeight="1"/>
  </sheetData>
  <sheetProtection/>
  <mergeCells count="8">
    <mergeCell ref="A1:E1"/>
    <mergeCell ref="A3:E3"/>
    <mergeCell ref="A10:B10"/>
    <mergeCell ref="C11:E11"/>
    <mergeCell ref="A5:E5"/>
    <mergeCell ref="A7:E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3" sqref="B3:F3"/>
    </sheetView>
  </sheetViews>
  <sheetFormatPr defaultColWidth="9.140625" defaultRowHeight="15"/>
  <cols>
    <col min="2" max="2" width="43.8515625" style="0" customWidth="1"/>
    <col min="3" max="3" width="19.00390625" style="0" hidden="1" customWidth="1"/>
    <col min="4" max="4" width="18.7109375" style="0" hidden="1" customWidth="1"/>
    <col min="5" max="5" width="27.00390625" style="0" customWidth="1"/>
  </cols>
  <sheetData>
    <row r="1" spans="1:5" ht="48" customHeight="1" thickBot="1">
      <c r="A1" s="99" t="s">
        <v>158</v>
      </c>
      <c r="B1" s="100"/>
      <c r="C1" s="100"/>
      <c r="D1" s="100"/>
      <c r="E1" s="100"/>
    </row>
    <row r="3" spans="2:6" ht="15">
      <c r="B3" s="101" t="s">
        <v>84</v>
      </c>
      <c r="C3" s="101"/>
      <c r="D3" s="101"/>
      <c r="E3" s="101"/>
      <c r="F3" s="101"/>
    </row>
    <row r="4" spans="1:5" ht="15">
      <c r="A4" s="120" t="s">
        <v>110</v>
      </c>
      <c r="B4" s="120"/>
      <c r="C4" s="120"/>
      <c r="D4" s="120"/>
      <c r="E4" s="120"/>
    </row>
    <row r="5" spans="1:5" ht="15">
      <c r="A5" s="96" t="s">
        <v>1</v>
      </c>
      <c r="B5" s="96"/>
      <c r="C5" s="7"/>
      <c r="D5" s="7"/>
      <c r="E5" s="8">
        <v>7442</v>
      </c>
    </row>
    <row r="6" spans="1:5" ht="15">
      <c r="A6" s="96" t="s">
        <v>2</v>
      </c>
      <c r="B6" s="96"/>
      <c r="C6" s="7"/>
      <c r="D6" s="7"/>
      <c r="E6" s="8">
        <v>14.71</v>
      </c>
    </row>
    <row r="7" spans="1:5" ht="15">
      <c r="A7" s="102"/>
      <c r="B7" s="103"/>
      <c r="C7" s="7"/>
      <c r="D7" s="7"/>
      <c r="E7" s="13">
        <f>E5*E6</f>
        <v>109471.82</v>
      </c>
    </row>
    <row r="8" spans="1:5" ht="33" customHeight="1">
      <c r="A8" s="9" t="s">
        <v>34</v>
      </c>
      <c r="B8" s="10" t="s">
        <v>3</v>
      </c>
      <c r="C8" s="93" t="s">
        <v>33</v>
      </c>
      <c r="D8" s="93"/>
      <c r="E8" s="93"/>
    </row>
    <row r="9" spans="1:5" ht="23.25">
      <c r="A9" s="33">
        <v>1</v>
      </c>
      <c r="B9" s="34" t="s">
        <v>35</v>
      </c>
      <c r="C9" s="27">
        <f>SUM(C12:C19)</f>
        <v>1.8163032</v>
      </c>
      <c r="D9" s="8">
        <v>7442</v>
      </c>
      <c r="E9" s="40">
        <f>C9*D9</f>
        <v>13516.9284144</v>
      </c>
    </row>
    <row r="10" spans="1:5" ht="15">
      <c r="A10" s="45"/>
      <c r="B10" s="46" t="s">
        <v>4</v>
      </c>
      <c r="C10" s="60"/>
      <c r="D10" s="8">
        <v>7442</v>
      </c>
      <c r="E10" s="12"/>
    </row>
    <row r="11" spans="1:5" ht="15">
      <c r="A11" s="3">
        <v>1.1</v>
      </c>
      <c r="B11" s="4" t="s">
        <v>36</v>
      </c>
      <c r="C11" s="5">
        <f>C12+C13</f>
        <v>1.2416</v>
      </c>
      <c r="D11" s="8">
        <v>7442</v>
      </c>
      <c r="E11" s="12">
        <f>C11*D11</f>
        <v>9239.9872</v>
      </c>
    </row>
    <row r="12" spans="1:5" ht="15">
      <c r="A12" s="2"/>
      <c r="B12" s="4" t="s">
        <v>5</v>
      </c>
      <c r="C12" s="6">
        <v>1.2416</v>
      </c>
      <c r="D12" s="8">
        <v>7442</v>
      </c>
      <c r="E12" s="12">
        <f>C12*D12</f>
        <v>9239.9872</v>
      </c>
    </row>
    <row r="13" spans="1:5" ht="15">
      <c r="A13" s="2"/>
      <c r="B13" s="4" t="s">
        <v>6</v>
      </c>
      <c r="C13" s="6"/>
      <c r="D13" s="8">
        <v>7442</v>
      </c>
      <c r="E13" s="12"/>
    </row>
    <row r="14" spans="1:5" ht="15">
      <c r="A14" s="2">
        <v>1.2</v>
      </c>
      <c r="B14" s="4" t="s">
        <v>113</v>
      </c>
      <c r="C14" s="6">
        <f>(C12+C13)*0.202</f>
        <v>0.2508032</v>
      </c>
      <c r="D14" s="8">
        <v>7442</v>
      </c>
      <c r="E14" s="12">
        <f>C14*D14</f>
        <v>1866.4774144</v>
      </c>
    </row>
    <row r="15" spans="1:5" ht="23.25">
      <c r="A15" s="2">
        <v>1.3</v>
      </c>
      <c r="B15" s="4" t="s">
        <v>132</v>
      </c>
      <c r="C15" s="6">
        <v>0.0302</v>
      </c>
      <c r="D15" s="8">
        <v>7442</v>
      </c>
      <c r="E15" s="12">
        <f>C15*D15</f>
        <v>224.7484</v>
      </c>
    </row>
    <row r="16" spans="1:5" ht="15">
      <c r="A16" s="2">
        <v>1.4</v>
      </c>
      <c r="B16" s="36" t="s">
        <v>7</v>
      </c>
      <c r="C16" s="28"/>
      <c r="D16" s="8">
        <v>7442</v>
      </c>
      <c r="E16" s="12"/>
    </row>
    <row r="17" spans="1:5" ht="15">
      <c r="A17" s="2">
        <v>1.5</v>
      </c>
      <c r="B17" s="36" t="s">
        <v>8</v>
      </c>
      <c r="C17" s="28">
        <v>0.0821</v>
      </c>
      <c r="D17" s="8">
        <v>7442</v>
      </c>
      <c r="E17" s="12">
        <f aca="true" t="shared" si="0" ref="E17:E26">C17*D17</f>
        <v>610.9882</v>
      </c>
    </row>
    <row r="18" spans="1:5" ht="15">
      <c r="A18" s="2">
        <v>1.6</v>
      </c>
      <c r="B18" s="36" t="s">
        <v>133</v>
      </c>
      <c r="C18" s="28">
        <v>0.1846</v>
      </c>
      <c r="D18" s="8">
        <v>7442</v>
      </c>
      <c r="E18" s="12">
        <f t="shared" si="0"/>
        <v>1373.7931999999998</v>
      </c>
    </row>
    <row r="19" spans="1:5" ht="15">
      <c r="A19" s="2">
        <v>1.7</v>
      </c>
      <c r="B19" s="36" t="s">
        <v>134</v>
      </c>
      <c r="C19" s="48">
        <v>0.027</v>
      </c>
      <c r="D19" s="8">
        <v>7442</v>
      </c>
      <c r="E19" s="12">
        <f t="shared" si="0"/>
        <v>200.934</v>
      </c>
    </row>
    <row r="20" spans="1:5" ht="15">
      <c r="A20" s="31">
        <v>2</v>
      </c>
      <c r="B20" s="34" t="s">
        <v>9</v>
      </c>
      <c r="C20" s="27">
        <f>SUM(C21:C31)</f>
        <v>1.7735</v>
      </c>
      <c r="D20" s="8">
        <v>7442</v>
      </c>
      <c r="E20" s="40">
        <f t="shared" si="0"/>
        <v>13198.387</v>
      </c>
    </row>
    <row r="21" spans="1:5" ht="15">
      <c r="A21" s="30">
        <v>2.1</v>
      </c>
      <c r="B21" s="36" t="s">
        <v>10</v>
      </c>
      <c r="C21" s="28">
        <v>0.7985</v>
      </c>
      <c r="D21" s="8">
        <v>7442</v>
      </c>
      <c r="E21" s="12">
        <f t="shared" si="0"/>
        <v>5942.437</v>
      </c>
    </row>
    <row r="22" spans="1:5" ht="15">
      <c r="A22" s="30">
        <v>2.2</v>
      </c>
      <c r="B22" s="36" t="s">
        <v>11</v>
      </c>
      <c r="C22" s="28">
        <v>0.3804</v>
      </c>
      <c r="D22" s="8">
        <v>7442</v>
      </c>
      <c r="E22" s="12">
        <f t="shared" si="0"/>
        <v>2830.9368</v>
      </c>
    </row>
    <row r="23" spans="1:5" ht="23.25">
      <c r="A23" s="30">
        <v>2.3</v>
      </c>
      <c r="B23" s="36" t="s">
        <v>37</v>
      </c>
      <c r="C23" s="28">
        <v>0.0203</v>
      </c>
      <c r="D23" s="8">
        <v>7442</v>
      </c>
      <c r="E23" s="12">
        <f t="shared" si="0"/>
        <v>151.0726</v>
      </c>
    </row>
    <row r="24" spans="1:5" ht="15">
      <c r="A24" s="30">
        <v>2.4</v>
      </c>
      <c r="B24" s="36" t="s">
        <v>12</v>
      </c>
      <c r="C24" s="28">
        <v>0.28</v>
      </c>
      <c r="D24" s="8">
        <v>7442</v>
      </c>
      <c r="E24" s="12">
        <f t="shared" si="0"/>
        <v>2083.76</v>
      </c>
    </row>
    <row r="25" spans="1:5" ht="15">
      <c r="A25" s="30">
        <v>2.5</v>
      </c>
      <c r="B25" s="36" t="s">
        <v>38</v>
      </c>
      <c r="C25" s="28">
        <v>0.1099</v>
      </c>
      <c r="D25" s="8">
        <v>7442</v>
      </c>
      <c r="E25" s="12">
        <f t="shared" si="0"/>
        <v>817.8758</v>
      </c>
    </row>
    <row r="26" spans="1:5" ht="23.25">
      <c r="A26" s="30">
        <v>2.6</v>
      </c>
      <c r="B26" s="36" t="s">
        <v>13</v>
      </c>
      <c r="C26" s="28">
        <v>0.009</v>
      </c>
      <c r="D26" s="8">
        <v>7442</v>
      </c>
      <c r="E26" s="12">
        <f t="shared" si="0"/>
        <v>66.978</v>
      </c>
    </row>
    <row r="27" spans="1:5" ht="15">
      <c r="A27" s="30">
        <v>2.7</v>
      </c>
      <c r="B27" s="36" t="s">
        <v>14</v>
      </c>
      <c r="C27" s="28">
        <v>0.038</v>
      </c>
      <c r="D27" s="8">
        <v>7442</v>
      </c>
      <c r="E27" s="12">
        <f aca="true" t="shared" si="1" ref="E27:E51">C27*D27</f>
        <v>282.796</v>
      </c>
    </row>
    <row r="28" spans="1:5" ht="15">
      <c r="A28" s="37" t="s">
        <v>146</v>
      </c>
      <c r="B28" s="36" t="s">
        <v>15</v>
      </c>
      <c r="C28" s="28">
        <v>0.0144</v>
      </c>
      <c r="D28" s="8">
        <v>7442</v>
      </c>
      <c r="E28" s="12">
        <f t="shared" si="1"/>
        <v>107.1648</v>
      </c>
    </row>
    <row r="29" spans="1:5" ht="15">
      <c r="A29" s="30">
        <v>2.9</v>
      </c>
      <c r="B29" s="36" t="s">
        <v>16</v>
      </c>
      <c r="C29" s="28">
        <v>0.0542</v>
      </c>
      <c r="D29" s="8">
        <v>7442</v>
      </c>
      <c r="E29" s="12">
        <f t="shared" si="1"/>
        <v>403.3564</v>
      </c>
    </row>
    <row r="30" spans="1:5" ht="15">
      <c r="A30" s="73">
        <v>2.1</v>
      </c>
      <c r="B30" s="36" t="s">
        <v>17</v>
      </c>
      <c r="C30" s="28">
        <v>0.049</v>
      </c>
      <c r="D30" s="8">
        <v>7442</v>
      </c>
      <c r="E30" s="12">
        <f t="shared" si="1"/>
        <v>364.658</v>
      </c>
    </row>
    <row r="31" spans="1:5" ht="23.25">
      <c r="A31" s="30">
        <v>2.11</v>
      </c>
      <c r="B31" s="36" t="s">
        <v>136</v>
      </c>
      <c r="C31" s="28">
        <v>0.0198</v>
      </c>
      <c r="D31" s="8">
        <v>7442</v>
      </c>
      <c r="E31" s="12">
        <f t="shared" si="1"/>
        <v>147.35160000000002</v>
      </c>
    </row>
    <row r="32" spans="1:5" ht="23.25">
      <c r="A32" s="31">
        <v>3</v>
      </c>
      <c r="B32" s="34" t="s">
        <v>18</v>
      </c>
      <c r="C32" s="27">
        <f>SUM(C33:C36)</f>
        <v>2.8205000000000005</v>
      </c>
      <c r="D32" s="8">
        <v>7442</v>
      </c>
      <c r="E32" s="40">
        <f t="shared" si="1"/>
        <v>20990.161000000004</v>
      </c>
    </row>
    <row r="33" spans="1:5" ht="15">
      <c r="A33" s="30">
        <v>3.1</v>
      </c>
      <c r="B33" s="36" t="s">
        <v>19</v>
      </c>
      <c r="C33" s="28">
        <v>2.5994</v>
      </c>
      <c r="D33" s="8">
        <v>7442</v>
      </c>
      <c r="E33" s="12">
        <f t="shared" si="1"/>
        <v>19344.734800000002</v>
      </c>
    </row>
    <row r="34" spans="1:5" ht="15">
      <c r="A34" s="30">
        <v>3.2</v>
      </c>
      <c r="B34" s="36" t="s">
        <v>20</v>
      </c>
      <c r="C34" s="28">
        <v>0.1839</v>
      </c>
      <c r="D34" s="8">
        <v>7442</v>
      </c>
      <c r="E34" s="12">
        <f t="shared" si="1"/>
        <v>1368.5838</v>
      </c>
    </row>
    <row r="35" spans="1:5" ht="15">
      <c r="A35" s="30">
        <v>3.3</v>
      </c>
      <c r="B35" s="36" t="s">
        <v>148</v>
      </c>
      <c r="C35" s="28">
        <v>0.0365</v>
      </c>
      <c r="D35" s="8">
        <v>7442</v>
      </c>
      <c r="E35" s="12">
        <f>C35*D35</f>
        <v>271.633</v>
      </c>
    </row>
    <row r="36" spans="1:5" ht="15">
      <c r="A36" s="30">
        <v>3.4</v>
      </c>
      <c r="B36" s="36" t="s">
        <v>21</v>
      </c>
      <c r="C36" s="28">
        <v>0.0007</v>
      </c>
      <c r="D36" s="8">
        <v>7442</v>
      </c>
      <c r="E36" s="12">
        <f t="shared" si="1"/>
        <v>5.2094</v>
      </c>
    </row>
    <row r="37" spans="1:5" ht="23.25">
      <c r="A37" s="31">
        <v>4</v>
      </c>
      <c r="B37" s="34" t="s">
        <v>22</v>
      </c>
      <c r="C37" s="27">
        <f>SUM(C38:C44)</f>
        <v>3.7647000000000004</v>
      </c>
      <c r="D37" s="8">
        <v>7442</v>
      </c>
      <c r="E37" s="40">
        <f t="shared" si="1"/>
        <v>28016.8974</v>
      </c>
    </row>
    <row r="38" spans="1:5" ht="23.25">
      <c r="A38" s="30">
        <v>4.1</v>
      </c>
      <c r="B38" s="36" t="s">
        <v>39</v>
      </c>
      <c r="C38" s="28">
        <v>1.9848</v>
      </c>
      <c r="D38" s="8">
        <v>7442</v>
      </c>
      <c r="E38" s="12">
        <f t="shared" si="1"/>
        <v>14770.881599999999</v>
      </c>
    </row>
    <row r="39" spans="1:5" ht="15">
      <c r="A39" s="30">
        <v>4.2</v>
      </c>
      <c r="B39" s="36" t="s">
        <v>113</v>
      </c>
      <c r="C39" s="28">
        <v>0.4009</v>
      </c>
      <c r="D39" s="8">
        <v>7442</v>
      </c>
      <c r="E39" s="12">
        <f t="shared" si="1"/>
        <v>2983.4977999999996</v>
      </c>
    </row>
    <row r="40" spans="1:5" ht="15">
      <c r="A40" s="30">
        <v>4.3</v>
      </c>
      <c r="B40" s="36" t="s">
        <v>23</v>
      </c>
      <c r="C40" s="28">
        <v>0.8044</v>
      </c>
      <c r="D40" s="8">
        <v>7442</v>
      </c>
      <c r="E40" s="12">
        <f t="shared" si="1"/>
        <v>5986.3448</v>
      </c>
    </row>
    <row r="41" spans="1:5" ht="15">
      <c r="A41" s="30">
        <v>4.4</v>
      </c>
      <c r="B41" s="36" t="s">
        <v>137</v>
      </c>
      <c r="C41" s="28">
        <v>0.0703</v>
      </c>
      <c r="D41" s="8">
        <v>7442</v>
      </c>
      <c r="E41" s="12">
        <f t="shared" si="1"/>
        <v>523.1726</v>
      </c>
    </row>
    <row r="42" spans="1:5" ht="15">
      <c r="A42" s="30">
        <v>4.5</v>
      </c>
      <c r="B42" s="36" t="s">
        <v>24</v>
      </c>
      <c r="C42" s="28">
        <v>0.0012</v>
      </c>
      <c r="D42" s="8">
        <v>7442</v>
      </c>
      <c r="E42" s="12">
        <f t="shared" si="1"/>
        <v>8.930399999999999</v>
      </c>
    </row>
    <row r="43" spans="1:5" ht="15">
      <c r="A43" s="30">
        <v>4.6</v>
      </c>
      <c r="B43" s="36" t="s">
        <v>25</v>
      </c>
      <c r="C43" s="28">
        <v>0.0819</v>
      </c>
      <c r="D43" s="8">
        <v>7442</v>
      </c>
      <c r="E43" s="12">
        <f t="shared" si="1"/>
        <v>609.4998</v>
      </c>
    </row>
    <row r="44" spans="1:5" ht="15">
      <c r="A44" s="30">
        <v>4.7</v>
      </c>
      <c r="B44" s="36" t="s">
        <v>40</v>
      </c>
      <c r="C44" s="28">
        <v>0.4212</v>
      </c>
      <c r="D44" s="8">
        <v>7442</v>
      </c>
      <c r="E44" s="12">
        <f t="shared" si="1"/>
        <v>3134.5704</v>
      </c>
    </row>
    <row r="45" spans="1:5" ht="15">
      <c r="A45" s="31">
        <v>5</v>
      </c>
      <c r="B45" s="34" t="s">
        <v>26</v>
      </c>
      <c r="C45" s="27">
        <f>SUM(C46:C49)</f>
        <v>1.1439000000000001</v>
      </c>
      <c r="D45" s="8">
        <v>7442</v>
      </c>
      <c r="E45" s="40">
        <f t="shared" si="1"/>
        <v>8512.903800000002</v>
      </c>
    </row>
    <row r="46" spans="1:5" ht="23.25">
      <c r="A46" s="30">
        <v>5.1</v>
      </c>
      <c r="B46" s="36" t="s">
        <v>41</v>
      </c>
      <c r="C46" s="28">
        <v>0.5794</v>
      </c>
      <c r="D46" s="8">
        <v>7442</v>
      </c>
      <c r="E46" s="12">
        <f t="shared" si="1"/>
        <v>4311.8948</v>
      </c>
    </row>
    <row r="47" spans="1:5" ht="15">
      <c r="A47" s="30">
        <v>5.2</v>
      </c>
      <c r="B47" s="36" t="s">
        <v>113</v>
      </c>
      <c r="C47" s="28">
        <v>0.117</v>
      </c>
      <c r="D47" s="8">
        <v>7442</v>
      </c>
      <c r="E47" s="12">
        <f t="shared" si="1"/>
        <v>870.714</v>
      </c>
    </row>
    <row r="48" spans="1:5" ht="15">
      <c r="A48" s="30">
        <v>5.3</v>
      </c>
      <c r="B48" s="36" t="s">
        <v>27</v>
      </c>
      <c r="C48" s="28">
        <v>0.1618</v>
      </c>
      <c r="D48" s="8">
        <v>7442</v>
      </c>
      <c r="E48" s="12">
        <f t="shared" si="1"/>
        <v>1204.1156</v>
      </c>
    </row>
    <row r="49" spans="1:5" ht="15">
      <c r="A49" s="30">
        <v>5.4</v>
      </c>
      <c r="B49" s="36" t="s">
        <v>28</v>
      </c>
      <c r="C49" s="28">
        <v>0.2857</v>
      </c>
      <c r="D49" s="8">
        <v>7442</v>
      </c>
      <c r="E49" s="12">
        <f t="shared" si="1"/>
        <v>2126.1794</v>
      </c>
    </row>
    <row r="50" spans="1:5" ht="15">
      <c r="A50" s="31">
        <v>6</v>
      </c>
      <c r="B50" s="34" t="s">
        <v>42</v>
      </c>
      <c r="C50" s="27">
        <v>2.6821</v>
      </c>
      <c r="D50" s="8">
        <v>7442</v>
      </c>
      <c r="E50" s="40">
        <f t="shared" si="1"/>
        <v>19960.1882</v>
      </c>
    </row>
    <row r="51" spans="1:5" ht="15">
      <c r="A51" s="35">
        <v>6.1</v>
      </c>
      <c r="B51" s="34" t="s">
        <v>115</v>
      </c>
      <c r="C51" s="27">
        <f>C58*9.85%</f>
        <v>1.4489349999999999</v>
      </c>
      <c r="D51" s="8">
        <v>7442</v>
      </c>
      <c r="E51" s="40">
        <f t="shared" si="1"/>
        <v>10782.974269999999</v>
      </c>
    </row>
    <row r="52" spans="1:5" ht="15">
      <c r="A52" s="31">
        <v>7</v>
      </c>
      <c r="B52" s="34" t="s">
        <v>29</v>
      </c>
      <c r="C52" s="27">
        <v>0.009</v>
      </c>
      <c r="D52" s="8">
        <v>7442</v>
      </c>
      <c r="E52" s="40">
        <v>70.54</v>
      </c>
    </row>
    <row r="53" spans="1:5" ht="15">
      <c r="A53" s="31">
        <v>8</v>
      </c>
      <c r="B53" s="34" t="s">
        <v>30</v>
      </c>
      <c r="C53" s="29">
        <f>C52+C50+C45+C37+C32+C20+C9</f>
        <v>14.010003200000002</v>
      </c>
      <c r="D53" s="8">
        <v>7442</v>
      </c>
      <c r="E53" s="40">
        <f>E9+E20+E32+E37+E45+E50+E52</f>
        <v>104266.0058144</v>
      </c>
    </row>
    <row r="54" spans="1:5" ht="15">
      <c r="A54" s="38">
        <v>9</v>
      </c>
      <c r="B54" s="36" t="s">
        <v>31</v>
      </c>
      <c r="C54" s="28">
        <v>0.5746</v>
      </c>
      <c r="D54" s="8">
        <v>7442</v>
      </c>
      <c r="E54" s="12">
        <f>C54*D54</f>
        <v>4276.1732</v>
      </c>
    </row>
    <row r="55" spans="1:5" ht="15">
      <c r="A55" s="38">
        <v>10</v>
      </c>
      <c r="B55" s="36" t="s">
        <v>43</v>
      </c>
      <c r="C55" s="28">
        <v>0.1254</v>
      </c>
      <c r="D55" s="8">
        <v>7442</v>
      </c>
      <c r="E55" s="12">
        <f>C55*D55-3.59</f>
        <v>929.6368000000001</v>
      </c>
    </row>
    <row r="56" spans="1:6" ht="15">
      <c r="A56" s="31">
        <v>11</v>
      </c>
      <c r="B56" s="54" t="s">
        <v>32</v>
      </c>
      <c r="C56" s="27">
        <f>C53+C54+C55</f>
        <v>14.710003200000003</v>
      </c>
      <c r="D56" s="8">
        <v>7442</v>
      </c>
      <c r="E56" s="40">
        <f>E53+E54+E55</f>
        <v>109471.8158144</v>
      </c>
      <c r="F56" s="80"/>
    </row>
    <row r="57" ht="15">
      <c r="C57" s="58"/>
    </row>
    <row r="58" ht="15">
      <c r="C58" s="59">
        <v>14.71</v>
      </c>
    </row>
    <row r="61" spans="2:5" ht="15">
      <c r="B61" t="s">
        <v>151</v>
      </c>
      <c r="E61" s="87" t="s">
        <v>152</v>
      </c>
    </row>
  </sheetData>
  <sheetProtection/>
  <mergeCells count="7">
    <mergeCell ref="A1:E1"/>
    <mergeCell ref="A4:E4"/>
    <mergeCell ref="B3:F3"/>
    <mergeCell ref="C8:E8"/>
    <mergeCell ref="A5:B5"/>
    <mergeCell ref="A6:B6"/>
    <mergeCell ref="A7:B7"/>
  </mergeCells>
  <hyperlinks>
    <hyperlink ref="B3:F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31.421875" style="0" hidden="1" customWidth="1"/>
    <col min="4" max="4" width="19.7109375" style="0" hidden="1" customWidth="1"/>
    <col min="5" max="5" width="28.7109375" style="0" customWidth="1"/>
    <col min="7" max="7" width="18.8515625" style="0" customWidth="1"/>
  </cols>
  <sheetData>
    <row r="1" spans="1:5" ht="36.75" customHeight="1" thickBot="1">
      <c r="A1" s="99" t="s">
        <v>157</v>
      </c>
      <c r="B1" s="99"/>
      <c r="C1" s="99"/>
      <c r="D1" s="99"/>
      <c r="E1" s="99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120" t="s">
        <v>111</v>
      </c>
      <c r="B5" s="120"/>
      <c r="C5" s="120"/>
      <c r="D5" s="120"/>
      <c r="E5" s="120"/>
    </row>
    <row r="6" spans="1:5" ht="15">
      <c r="A6" s="96" t="s">
        <v>1</v>
      </c>
      <c r="B6" s="96"/>
      <c r="C6" s="7"/>
      <c r="D6" s="7"/>
      <c r="E6" s="8">
        <v>3241.7</v>
      </c>
    </row>
    <row r="7" spans="1:5" ht="15">
      <c r="A7" s="96" t="s">
        <v>2</v>
      </c>
      <c r="B7" s="96"/>
      <c r="C7" s="7"/>
      <c r="D7" s="7"/>
      <c r="E7" s="8">
        <v>11.9</v>
      </c>
    </row>
    <row r="8" spans="1:5" ht="15">
      <c r="A8" s="111"/>
      <c r="B8" s="112"/>
      <c r="C8" s="7"/>
      <c r="D8" s="7"/>
      <c r="E8" s="13">
        <f>E6*E7</f>
        <v>38576.229999999996</v>
      </c>
    </row>
    <row r="9" spans="1:5" ht="36" customHeight="1">
      <c r="A9" s="9" t="s">
        <v>34</v>
      </c>
      <c r="B9" s="10" t="s">
        <v>3</v>
      </c>
      <c r="C9" s="93" t="s">
        <v>33</v>
      </c>
      <c r="D9" s="93"/>
      <c r="E9" s="93"/>
    </row>
    <row r="10" spans="1:5" ht="23.25">
      <c r="A10" s="33">
        <v>1</v>
      </c>
      <c r="B10" s="34" t="s">
        <v>35</v>
      </c>
      <c r="C10" s="27">
        <f>SUM(C13:C20)</f>
        <v>2.8056694</v>
      </c>
      <c r="D10" s="7">
        <v>3241.7</v>
      </c>
      <c r="E10" s="40">
        <f>C10*D10</f>
        <v>9095.138493980001</v>
      </c>
    </row>
    <row r="11" spans="1:5" ht="15">
      <c r="A11" s="45"/>
      <c r="B11" s="46" t="s">
        <v>4</v>
      </c>
      <c r="C11" s="47"/>
      <c r="D11" s="7">
        <f>E6</f>
        <v>3241.7</v>
      </c>
      <c r="E11" s="12"/>
    </row>
    <row r="12" spans="1:5" ht="15">
      <c r="A12" s="3">
        <v>1.1</v>
      </c>
      <c r="B12" s="4" t="s">
        <v>36</v>
      </c>
      <c r="C12" s="5">
        <f>C13+C14</f>
        <v>2.0647</v>
      </c>
      <c r="D12" s="7">
        <f>E6</f>
        <v>3241.7</v>
      </c>
      <c r="E12" s="12">
        <f>C12*D12</f>
        <v>6693.13799</v>
      </c>
    </row>
    <row r="13" spans="1:5" ht="15">
      <c r="A13" s="2"/>
      <c r="B13" s="4" t="s">
        <v>5</v>
      </c>
      <c r="C13" s="6">
        <v>2.0647</v>
      </c>
      <c r="D13" s="7">
        <f>E6</f>
        <v>3241.7</v>
      </c>
      <c r="E13" s="12">
        <f>C13*D13</f>
        <v>6693.13799</v>
      </c>
    </row>
    <row r="14" spans="1:5" ht="15">
      <c r="A14" s="2"/>
      <c r="B14" s="4" t="s">
        <v>6</v>
      </c>
      <c r="C14" s="6"/>
      <c r="D14" s="7">
        <f>E6</f>
        <v>3241.7</v>
      </c>
      <c r="E14" s="12"/>
    </row>
    <row r="15" spans="1:5" ht="15">
      <c r="A15" s="2">
        <v>1.2</v>
      </c>
      <c r="B15" s="4" t="s">
        <v>113</v>
      </c>
      <c r="C15" s="6">
        <f>(C13+C14)*0.202</f>
        <v>0.4170694000000001</v>
      </c>
      <c r="D15" s="7">
        <f>E6</f>
        <v>3241.7</v>
      </c>
      <c r="E15" s="12">
        <f>C15*D15</f>
        <v>1352.0138739800002</v>
      </c>
    </row>
    <row r="16" spans="1:5" ht="23.25">
      <c r="A16" s="2">
        <v>1.3</v>
      </c>
      <c r="B16" s="4" t="s">
        <v>132</v>
      </c>
      <c r="C16" s="6">
        <v>0.0302</v>
      </c>
      <c r="D16" s="7">
        <f>E6</f>
        <v>3241.7</v>
      </c>
      <c r="E16" s="12">
        <f>C16*D16</f>
        <v>97.89934</v>
      </c>
    </row>
    <row r="17" spans="1:5" ht="15">
      <c r="A17" s="2">
        <v>1.4</v>
      </c>
      <c r="B17" s="36" t="s">
        <v>7</v>
      </c>
      <c r="C17" s="28"/>
      <c r="D17" s="7">
        <f>E6</f>
        <v>3241.7</v>
      </c>
      <c r="E17" s="12"/>
    </row>
    <row r="18" spans="1:5" ht="15">
      <c r="A18" s="2">
        <v>1.5</v>
      </c>
      <c r="B18" s="36" t="s">
        <v>8</v>
      </c>
      <c r="C18" s="28">
        <v>0.0821</v>
      </c>
      <c r="D18" s="7">
        <f>E6</f>
        <v>3241.7</v>
      </c>
      <c r="E18" s="12">
        <f aca="true" t="shared" si="0" ref="E18:E33">C18*D18</f>
        <v>266.14357</v>
      </c>
    </row>
    <row r="19" spans="1:5" ht="15">
      <c r="A19" s="2">
        <v>1.6</v>
      </c>
      <c r="B19" s="36" t="s">
        <v>133</v>
      </c>
      <c r="C19" s="28">
        <v>0.1846</v>
      </c>
      <c r="D19" s="7">
        <f>E6</f>
        <v>3241.7</v>
      </c>
      <c r="E19" s="12">
        <f t="shared" si="0"/>
        <v>598.4178199999999</v>
      </c>
    </row>
    <row r="20" spans="1:5" ht="15">
      <c r="A20" s="2">
        <v>1.7</v>
      </c>
      <c r="B20" s="36" t="s">
        <v>134</v>
      </c>
      <c r="C20" s="48">
        <v>0.027</v>
      </c>
      <c r="D20" s="7">
        <f>E6</f>
        <v>3241.7</v>
      </c>
      <c r="E20" s="12">
        <f t="shared" si="0"/>
        <v>87.5259</v>
      </c>
    </row>
    <row r="21" spans="1:5" ht="15">
      <c r="A21" s="31">
        <v>2</v>
      </c>
      <c r="B21" s="34" t="s">
        <v>9</v>
      </c>
      <c r="C21" s="27">
        <f>SUM(C22:C32)</f>
        <v>1.762</v>
      </c>
      <c r="D21" s="7">
        <f>E6</f>
        <v>3241.7</v>
      </c>
      <c r="E21" s="40">
        <f t="shared" si="0"/>
        <v>5711.8754</v>
      </c>
    </row>
    <row r="22" spans="1:5" ht="15">
      <c r="A22" s="30">
        <v>2.1</v>
      </c>
      <c r="B22" s="36" t="s">
        <v>10</v>
      </c>
      <c r="C22" s="28">
        <v>0.7985</v>
      </c>
      <c r="D22" s="7">
        <f>E6</f>
        <v>3241.7</v>
      </c>
      <c r="E22" s="12">
        <f t="shared" si="0"/>
        <v>2588.49745</v>
      </c>
    </row>
    <row r="23" spans="1:5" ht="15">
      <c r="A23" s="30">
        <v>2.2</v>
      </c>
      <c r="B23" s="36" t="s">
        <v>11</v>
      </c>
      <c r="C23" s="28">
        <v>0.3804</v>
      </c>
      <c r="D23" s="7">
        <f>E6</f>
        <v>3241.7</v>
      </c>
      <c r="E23" s="12">
        <f t="shared" si="0"/>
        <v>1233.14268</v>
      </c>
    </row>
    <row r="24" spans="1:5" ht="23.25">
      <c r="A24" s="30">
        <v>2.3</v>
      </c>
      <c r="B24" s="36" t="s">
        <v>37</v>
      </c>
      <c r="C24" s="28">
        <v>0.0213</v>
      </c>
      <c r="D24" s="7">
        <f>E6</f>
        <v>3241.7</v>
      </c>
      <c r="E24" s="12">
        <f t="shared" si="0"/>
        <v>69.04821</v>
      </c>
    </row>
    <row r="25" spans="1:5" ht="15">
      <c r="A25" s="30">
        <v>2.4</v>
      </c>
      <c r="B25" s="36" t="s">
        <v>12</v>
      </c>
      <c r="C25" s="28">
        <v>0.28</v>
      </c>
      <c r="D25" s="7">
        <f>E6</f>
        <v>3241.7</v>
      </c>
      <c r="E25" s="12">
        <f t="shared" si="0"/>
        <v>907.676</v>
      </c>
    </row>
    <row r="26" spans="1:5" ht="15">
      <c r="A26" s="30">
        <v>2.5</v>
      </c>
      <c r="B26" s="36" t="s">
        <v>38</v>
      </c>
      <c r="C26" s="28">
        <v>0.1254</v>
      </c>
      <c r="D26" s="11">
        <f>E6</f>
        <v>3241.7</v>
      </c>
      <c r="E26" s="12">
        <f t="shared" si="0"/>
        <v>406.50918</v>
      </c>
    </row>
    <row r="27" spans="1:5" ht="23.25">
      <c r="A27" s="30">
        <v>2.6</v>
      </c>
      <c r="B27" s="36" t="s">
        <v>13</v>
      </c>
      <c r="C27" s="28">
        <v>0.009</v>
      </c>
      <c r="D27" s="7">
        <f>E6</f>
        <v>3241.7</v>
      </c>
      <c r="E27" s="12">
        <f t="shared" si="0"/>
        <v>29.175299999999996</v>
      </c>
    </row>
    <row r="28" spans="1:5" ht="15">
      <c r="A28" s="30">
        <v>2.7</v>
      </c>
      <c r="B28" s="36" t="s">
        <v>14</v>
      </c>
      <c r="C28" s="28">
        <v>0.038</v>
      </c>
      <c r="D28" s="7">
        <v>3241.7</v>
      </c>
      <c r="E28" s="12">
        <f t="shared" si="0"/>
        <v>123.18459999999999</v>
      </c>
    </row>
    <row r="29" spans="1:5" ht="15">
      <c r="A29" s="37" t="s">
        <v>146</v>
      </c>
      <c r="B29" s="36" t="s">
        <v>15</v>
      </c>
      <c r="C29" s="28">
        <v>0.0144</v>
      </c>
      <c r="D29" s="7">
        <v>3241.7</v>
      </c>
      <c r="E29" s="12">
        <f t="shared" si="0"/>
        <v>46.680479999999996</v>
      </c>
    </row>
    <row r="30" spans="1:5" ht="15">
      <c r="A30" s="30">
        <v>2.9</v>
      </c>
      <c r="B30" s="36" t="s">
        <v>16</v>
      </c>
      <c r="C30" s="28">
        <v>0.0262</v>
      </c>
      <c r="D30" s="7">
        <v>3241.7</v>
      </c>
      <c r="E30" s="12">
        <f t="shared" si="0"/>
        <v>84.93254</v>
      </c>
    </row>
    <row r="31" spans="1:5" ht="15">
      <c r="A31" s="30">
        <v>2.1</v>
      </c>
      <c r="B31" s="36" t="s">
        <v>17</v>
      </c>
      <c r="C31" s="28">
        <v>0.049</v>
      </c>
      <c r="D31" s="7">
        <f>D28</f>
        <v>3241.7</v>
      </c>
      <c r="E31" s="12">
        <f t="shared" si="0"/>
        <v>158.8433</v>
      </c>
    </row>
    <row r="32" spans="1:5" ht="23.25">
      <c r="A32" s="30">
        <v>2.11</v>
      </c>
      <c r="B32" s="36" t="s">
        <v>136</v>
      </c>
      <c r="C32" s="28">
        <v>0.0198</v>
      </c>
      <c r="D32" s="7">
        <f>D31</f>
        <v>3241.7</v>
      </c>
      <c r="E32" s="12">
        <f t="shared" si="0"/>
        <v>64.18566</v>
      </c>
    </row>
    <row r="33" spans="1:5" ht="23.25">
      <c r="A33" s="31">
        <v>3</v>
      </c>
      <c r="B33" s="34" t="s">
        <v>18</v>
      </c>
      <c r="C33" s="27">
        <f>SUM(C34:C36)</f>
        <v>0</v>
      </c>
      <c r="D33" s="7">
        <f>D31</f>
        <v>3241.7</v>
      </c>
      <c r="E33" s="40">
        <f t="shared" si="0"/>
        <v>0</v>
      </c>
    </row>
    <row r="34" spans="1:5" ht="15">
      <c r="A34" s="30">
        <v>3.1</v>
      </c>
      <c r="B34" s="36" t="s">
        <v>19</v>
      </c>
      <c r="C34" s="28"/>
      <c r="D34" s="7">
        <f>D31</f>
        <v>3241.7</v>
      </c>
      <c r="E34" s="12"/>
    </row>
    <row r="35" spans="1:5" ht="15">
      <c r="A35" s="30">
        <v>3.2</v>
      </c>
      <c r="B35" s="36" t="s">
        <v>20</v>
      </c>
      <c r="C35" s="28"/>
      <c r="D35" s="7">
        <f>D32</f>
        <v>3241.7</v>
      </c>
      <c r="E35" s="12"/>
    </row>
    <row r="36" spans="1:5" ht="15">
      <c r="A36" s="30">
        <v>3.3</v>
      </c>
      <c r="B36" s="36" t="s">
        <v>21</v>
      </c>
      <c r="C36" s="28"/>
      <c r="D36" s="7">
        <f>D35</f>
        <v>3241.7</v>
      </c>
      <c r="E36" s="12"/>
    </row>
    <row r="37" spans="1:5" ht="23.25">
      <c r="A37" s="31">
        <v>4</v>
      </c>
      <c r="B37" s="34" t="s">
        <v>22</v>
      </c>
      <c r="C37" s="27">
        <f>SUM(C38:C44)</f>
        <v>3.8040999999999996</v>
      </c>
      <c r="D37" s="7">
        <f>D36</f>
        <v>3241.7</v>
      </c>
      <c r="E37" s="40">
        <f aca="true" t="shared" si="1" ref="E37:E52">C37*D37</f>
        <v>12331.750969999997</v>
      </c>
    </row>
    <row r="38" spans="1:5" ht="23.25">
      <c r="A38" s="30">
        <v>4.1</v>
      </c>
      <c r="B38" s="36" t="s">
        <v>39</v>
      </c>
      <c r="C38" s="28">
        <v>1.9848</v>
      </c>
      <c r="D38" s="7">
        <f>D36</f>
        <v>3241.7</v>
      </c>
      <c r="E38" s="12">
        <f t="shared" si="1"/>
        <v>6434.126159999999</v>
      </c>
    </row>
    <row r="39" spans="1:5" ht="15">
      <c r="A39" s="30">
        <v>4.2</v>
      </c>
      <c r="B39" s="36" t="s">
        <v>113</v>
      </c>
      <c r="C39" s="28">
        <v>0.4009</v>
      </c>
      <c r="D39" s="7">
        <f>D36</f>
        <v>3241.7</v>
      </c>
      <c r="E39" s="12">
        <f t="shared" si="1"/>
        <v>1299.5975299999998</v>
      </c>
    </row>
    <row r="40" spans="1:5" ht="15">
      <c r="A40" s="30">
        <v>4.3</v>
      </c>
      <c r="B40" s="36" t="s">
        <v>23</v>
      </c>
      <c r="C40" s="28">
        <v>0.7413</v>
      </c>
      <c r="D40" s="7">
        <f>D36</f>
        <v>3241.7</v>
      </c>
      <c r="E40" s="12">
        <f t="shared" si="1"/>
        <v>2403.07221</v>
      </c>
    </row>
    <row r="41" spans="1:5" ht="15">
      <c r="A41" s="30">
        <v>4.4</v>
      </c>
      <c r="B41" s="36" t="s">
        <v>137</v>
      </c>
      <c r="C41" s="28">
        <v>0.0383</v>
      </c>
      <c r="D41" s="7">
        <f>D38</f>
        <v>3241.7</v>
      </c>
      <c r="E41" s="12">
        <f t="shared" si="1"/>
        <v>124.15710999999999</v>
      </c>
    </row>
    <row r="42" spans="1:5" ht="15">
      <c r="A42" s="30">
        <v>4.5</v>
      </c>
      <c r="B42" s="36" t="s">
        <v>24</v>
      </c>
      <c r="C42" s="28">
        <v>0.0012</v>
      </c>
      <c r="D42" s="7">
        <f>D40</f>
        <v>3241.7</v>
      </c>
      <c r="E42" s="12">
        <f t="shared" si="1"/>
        <v>3.8900399999999995</v>
      </c>
    </row>
    <row r="43" spans="1:5" ht="15">
      <c r="A43" s="30">
        <v>4.6</v>
      </c>
      <c r="B43" s="36" t="s">
        <v>25</v>
      </c>
      <c r="C43" s="28">
        <v>0.0819</v>
      </c>
      <c r="D43" s="7">
        <f>D40</f>
        <v>3241.7</v>
      </c>
      <c r="E43" s="12">
        <f t="shared" si="1"/>
        <v>265.49523</v>
      </c>
    </row>
    <row r="44" spans="1:5" ht="15">
      <c r="A44" s="30">
        <v>4.7</v>
      </c>
      <c r="B44" s="36" t="s">
        <v>40</v>
      </c>
      <c r="C44" s="28">
        <v>0.5557</v>
      </c>
      <c r="D44" s="7">
        <f>D40</f>
        <v>3241.7</v>
      </c>
      <c r="E44" s="12">
        <f t="shared" si="1"/>
        <v>1801.4126899999999</v>
      </c>
    </row>
    <row r="45" spans="1:5" ht="15">
      <c r="A45" s="31">
        <v>5</v>
      </c>
      <c r="B45" s="34" t="s">
        <v>26</v>
      </c>
      <c r="C45" s="27">
        <f>SUM(C46:C49)</f>
        <v>1.1439000000000001</v>
      </c>
      <c r="D45" s="7">
        <f>D40</f>
        <v>3241.7</v>
      </c>
      <c r="E45" s="40">
        <f t="shared" si="1"/>
        <v>3708.1806300000003</v>
      </c>
    </row>
    <row r="46" spans="1:5" ht="23.25">
      <c r="A46" s="30">
        <v>5.1</v>
      </c>
      <c r="B46" s="36" t="s">
        <v>41</v>
      </c>
      <c r="C46" s="28">
        <v>0.5794</v>
      </c>
      <c r="D46" s="7">
        <f>D41</f>
        <v>3241.7</v>
      </c>
      <c r="E46" s="12">
        <f t="shared" si="1"/>
        <v>1878.24098</v>
      </c>
    </row>
    <row r="47" spans="1:5" ht="15">
      <c r="A47" s="30">
        <v>5.2</v>
      </c>
      <c r="B47" s="36" t="s">
        <v>113</v>
      </c>
      <c r="C47" s="28">
        <v>0.117</v>
      </c>
      <c r="D47" s="7">
        <f>D41</f>
        <v>3241.7</v>
      </c>
      <c r="E47" s="12">
        <f t="shared" si="1"/>
        <v>379.2789</v>
      </c>
    </row>
    <row r="48" spans="1:5" ht="15">
      <c r="A48" s="30">
        <v>5.3</v>
      </c>
      <c r="B48" s="36" t="s">
        <v>27</v>
      </c>
      <c r="C48" s="28">
        <v>0.1618</v>
      </c>
      <c r="D48" s="7">
        <f>D41</f>
        <v>3241.7</v>
      </c>
      <c r="E48" s="12">
        <f t="shared" si="1"/>
        <v>524.50706</v>
      </c>
    </row>
    <row r="49" spans="1:5" ht="15">
      <c r="A49" s="30">
        <v>5.4</v>
      </c>
      <c r="B49" s="36" t="s">
        <v>28</v>
      </c>
      <c r="C49" s="28">
        <v>0.2857</v>
      </c>
      <c r="D49" s="7">
        <f>D42</f>
        <v>3241.7</v>
      </c>
      <c r="E49" s="12">
        <f t="shared" si="1"/>
        <v>926.15369</v>
      </c>
    </row>
    <row r="50" spans="1:5" ht="15">
      <c r="A50" s="31">
        <v>6</v>
      </c>
      <c r="B50" s="34" t="s">
        <v>42</v>
      </c>
      <c r="C50" s="27">
        <v>2.1347</v>
      </c>
      <c r="D50" s="7">
        <f>D40</f>
        <v>3241.7</v>
      </c>
      <c r="E50" s="40">
        <f t="shared" si="1"/>
        <v>6920.05699</v>
      </c>
    </row>
    <row r="51" spans="1:5" ht="15">
      <c r="A51" s="35">
        <v>6.1</v>
      </c>
      <c r="B51" s="34" t="s">
        <v>115</v>
      </c>
      <c r="C51" s="27">
        <f>C58*9.85%</f>
        <v>1.17215</v>
      </c>
      <c r="D51" s="7">
        <f>D40</f>
        <v>3241.7</v>
      </c>
      <c r="E51" s="40">
        <f t="shared" si="1"/>
        <v>3799.758655</v>
      </c>
    </row>
    <row r="52" spans="1:5" ht="15">
      <c r="A52" s="31">
        <v>7</v>
      </c>
      <c r="B52" s="34" t="s">
        <v>29</v>
      </c>
      <c r="C52" s="27">
        <v>0.009</v>
      </c>
      <c r="D52" s="7">
        <f>D40</f>
        <v>3241.7</v>
      </c>
      <c r="E52" s="40">
        <f t="shared" si="1"/>
        <v>29.175299999999996</v>
      </c>
    </row>
    <row r="53" spans="1:5" ht="15">
      <c r="A53" s="31">
        <v>8</v>
      </c>
      <c r="B53" s="34" t="s">
        <v>30</v>
      </c>
      <c r="C53" s="29">
        <f>C52+C50+C45+C37+C33+C21+C10</f>
        <v>11.6593694</v>
      </c>
      <c r="D53" s="7">
        <f>D41</f>
        <v>3241.7</v>
      </c>
      <c r="E53" s="40">
        <f>E10+E21+E33+E37+E45+E50+E52</f>
        <v>37796.17778398</v>
      </c>
    </row>
    <row r="54" spans="1:5" ht="15">
      <c r="A54" s="38">
        <v>9</v>
      </c>
      <c r="B54" s="36" t="s">
        <v>31</v>
      </c>
      <c r="C54" s="28">
        <v>0.1152</v>
      </c>
      <c r="D54" s="7">
        <f>D42</f>
        <v>3241.7</v>
      </c>
      <c r="E54" s="12">
        <f>C54*D54</f>
        <v>373.44383999999997</v>
      </c>
    </row>
    <row r="55" spans="1:5" ht="15">
      <c r="A55" s="38">
        <v>10</v>
      </c>
      <c r="B55" s="36" t="s">
        <v>43</v>
      </c>
      <c r="C55" s="51">
        <v>0.1254</v>
      </c>
      <c r="D55" s="7">
        <f>D45</f>
        <v>3241.7</v>
      </c>
      <c r="E55" s="12">
        <f>C55*D55+0.1</f>
        <v>406.60918000000004</v>
      </c>
    </row>
    <row r="56" spans="1:5" ht="15">
      <c r="A56" s="31">
        <v>11</v>
      </c>
      <c r="B56" s="54" t="s">
        <v>32</v>
      </c>
      <c r="C56" s="27">
        <f>C53+C54+C55</f>
        <v>11.8999694</v>
      </c>
      <c r="D56" s="7">
        <f>D45</f>
        <v>3241.7</v>
      </c>
      <c r="E56" s="40">
        <f>E53+E54+E55</f>
        <v>38576.23080398</v>
      </c>
    </row>
    <row r="57" spans="1:5" ht="15">
      <c r="A57" s="55"/>
      <c r="B57" s="56"/>
      <c r="C57" s="78"/>
      <c r="D57" s="69"/>
      <c r="E57" s="70"/>
    </row>
    <row r="58" spans="1:5" ht="15">
      <c r="A58" s="55"/>
      <c r="B58" s="55"/>
      <c r="C58" s="75">
        <v>11.9</v>
      </c>
      <c r="D58" s="69"/>
      <c r="E58" s="70"/>
    </row>
    <row r="61" spans="2:5" ht="15">
      <c r="B61" t="s">
        <v>151</v>
      </c>
      <c r="E61" t="s">
        <v>152</v>
      </c>
    </row>
  </sheetData>
  <sheetProtection/>
  <mergeCells count="7">
    <mergeCell ref="A1:E1"/>
    <mergeCell ref="A3:E3"/>
    <mergeCell ref="C9:E9"/>
    <mergeCell ref="A5:E5"/>
    <mergeCell ref="A6:B6"/>
    <mergeCell ref="A7:B7"/>
    <mergeCell ref="A8:B8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421875" style="0" customWidth="1"/>
    <col min="2" max="2" width="43.28125" style="0" customWidth="1"/>
    <col min="3" max="3" width="18.28125" style="0" hidden="1" customWidth="1"/>
    <col min="4" max="4" width="21.7109375" style="0" hidden="1" customWidth="1"/>
    <col min="5" max="5" width="32.8515625" style="0" customWidth="1"/>
  </cols>
  <sheetData>
    <row r="1" spans="1:5" ht="39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112</v>
      </c>
      <c r="B5" s="94"/>
      <c r="C5" s="94"/>
      <c r="D5" s="94"/>
      <c r="E5" s="94"/>
    </row>
    <row r="7" spans="1:5" ht="15">
      <c r="A7" s="96" t="s">
        <v>1</v>
      </c>
      <c r="B7" s="96"/>
      <c r="C7" s="7"/>
      <c r="D7" s="7"/>
      <c r="E7" s="8">
        <v>3202.6</v>
      </c>
    </row>
    <row r="8" spans="1:5" ht="15">
      <c r="A8" s="96" t="s">
        <v>2</v>
      </c>
      <c r="B8" s="96"/>
      <c r="C8" s="7"/>
      <c r="D8" s="7"/>
      <c r="E8" s="8">
        <v>11.9</v>
      </c>
    </row>
    <row r="9" spans="1:5" ht="15">
      <c r="A9" s="98"/>
      <c r="B9" s="98"/>
      <c r="C9" s="7"/>
      <c r="D9" s="7"/>
      <c r="E9" s="13">
        <f>E7*E8</f>
        <v>38110.94</v>
      </c>
    </row>
    <row r="10" spans="1:5" ht="38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2.8056694</v>
      </c>
      <c r="D11" s="7">
        <v>3202.6</v>
      </c>
      <c r="E11" s="40">
        <f>C11*D11</f>
        <v>8985.43682044</v>
      </c>
    </row>
    <row r="12" spans="1:5" ht="15">
      <c r="A12" s="45"/>
      <c r="B12" s="46" t="s">
        <v>4</v>
      </c>
      <c r="C12" s="47"/>
      <c r="D12" s="7">
        <f>E7</f>
        <v>3202.6</v>
      </c>
      <c r="E12" s="12"/>
    </row>
    <row r="13" spans="1:5" ht="15">
      <c r="A13" s="3">
        <v>1.1</v>
      </c>
      <c r="B13" s="4" t="s">
        <v>36</v>
      </c>
      <c r="C13" s="5">
        <f>C14+C15</f>
        <v>2.0647</v>
      </c>
      <c r="D13" s="7">
        <f>E7</f>
        <v>3202.6</v>
      </c>
      <c r="E13" s="12">
        <f>C13*D13</f>
        <v>6612.40822</v>
      </c>
    </row>
    <row r="14" spans="1:5" ht="15">
      <c r="A14" s="2"/>
      <c r="B14" s="4" t="s">
        <v>5</v>
      </c>
      <c r="C14" s="6">
        <v>2.0647</v>
      </c>
      <c r="D14" s="7">
        <f>E7</f>
        <v>3202.6</v>
      </c>
      <c r="E14" s="12">
        <f>C14*D14</f>
        <v>6612.40822</v>
      </c>
    </row>
    <row r="15" spans="1:5" ht="15">
      <c r="A15" s="2"/>
      <c r="B15" s="4" t="s">
        <v>6</v>
      </c>
      <c r="C15" s="6"/>
      <c r="D15" s="7">
        <f>E7</f>
        <v>3202.6</v>
      </c>
      <c r="E15" s="12"/>
    </row>
    <row r="16" spans="1:5" ht="15">
      <c r="A16" s="2">
        <v>1.2</v>
      </c>
      <c r="B16" s="4" t="s">
        <v>113</v>
      </c>
      <c r="C16" s="6">
        <f>(C14+C15)*0.202</f>
        <v>0.4170694000000001</v>
      </c>
      <c r="D16" s="7">
        <f>E7</f>
        <v>3202.6</v>
      </c>
      <c r="E16" s="12">
        <f>C16*D16</f>
        <v>1335.7064604400002</v>
      </c>
    </row>
    <row r="17" spans="1:5" ht="23.25">
      <c r="A17" s="2">
        <v>1.3</v>
      </c>
      <c r="B17" s="4" t="s">
        <v>132</v>
      </c>
      <c r="C17" s="6">
        <v>0.0302</v>
      </c>
      <c r="D17" s="7">
        <f>E7</f>
        <v>3202.6</v>
      </c>
      <c r="E17" s="12">
        <f>C17*D17</f>
        <v>96.71852</v>
      </c>
    </row>
    <row r="18" spans="1:5" ht="15">
      <c r="A18" s="2">
        <v>1.4</v>
      </c>
      <c r="B18" s="36" t="s">
        <v>7</v>
      </c>
      <c r="C18" s="28"/>
      <c r="D18" s="7">
        <f>E7</f>
        <v>3202.6</v>
      </c>
      <c r="E18" s="12"/>
    </row>
    <row r="19" spans="1:5" ht="15">
      <c r="A19" s="2">
        <v>1.5</v>
      </c>
      <c r="B19" s="36" t="s">
        <v>8</v>
      </c>
      <c r="C19" s="28">
        <v>0.0821</v>
      </c>
      <c r="D19" s="7">
        <f>E7</f>
        <v>3202.6</v>
      </c>
      <c r="E19" s="12">
        <f aca="true" t="shared" si="0" ref="E19:E34">C19*D19</f>
        <v>262.93346</v>
      </c>
    </row>
    <row r="20" spans="1:5" ht="15">
      <c r="A20" s="2">
        <v>1.6</v>
      </c>
      <c r="B20" s="36" t="s">
        <v>133</v>
      </c>
      <c r="C20" s="28">
        <v>0.1846</v>
      </c>
      <c r="D20" s="7">
        <f>E7</f>
        <v>3202.6</v>
      </c>
      <c r="E20" s="12">
        <f t="shared" si="0"/>
        <v>591.1999599999999</v>
      </c>
    </row>
    <row r="21" spans="1:5" ht="15">
      <c r="A21" s="2">
        <v>1.7</v>
      </c>
      <c r="B21" s="36" t="s">
        <v>134</v>
      </c>
      <c r="C21" s="48">
        <v>0.027</v>
      </c>
      <c r="D21" s="7">
        <f>E7</f>
        <v>3202.6</v>
      </c>
      <c r="E21" s="12">
        <f t="shared" si="0"/>
        <v>86.47019999999999</v>
      </c>
    </row>
    <row r="22" spans="1:5" ht="15">
      <c r="A22" s="31">
        <v>2</v>
      </c>
      <c r="B22" s="34" t="s">
        <v>9</v>
      </c>
      <c r="C22" s="27">
        <f>SUM(C23:C33)</f>
        <v>1.762</v>
      </c>
      <c r="D22" s="7">
        <f>E7</f>
        <v>3202.6</v>
      </c>
      <c r="E22" s="40">
        <f t="shared" si="0"/>
        <v>5642.9812</v>
      </c>
    </row>
    <row r="23" spans="1:5" ht="15">
      <c r="A23" s="30">
        <v>2.1</v>
      </c>
      <c r="B23" s="36" t="s">
        <v>10</v>
      </c>
      <c r="C23" s="28">
        <v>0.7985</v>
      </c>
      <c r="D23" s="7">
        <f>E7</f>
        <v>3202.6</v>
      </c>
      <c r="E23" s="12">
        <f t="shared" si="0"/>
        <v>2557.2761</v>
      </c>
    </row>
    <row r="24" spans="1:5" ht="15">
      <c r="A24" s="30">
        <v>2.2</v>
      </c>
      <c r="B24" s="36" t="s">
        <v>11</v>
      </c>
      <c r="C24" s="28">
        <v>0.3804</v>
      </c>
      <c r="D24" s="7">
        <f>E7</f>
        <v>3202.6</v>
      </c>
      <c r="E24" s="12">
        <f t="shared" si="0"/>
        <v>1218.26904</v>
      </c>
    </row>
    <row r="25" spans="1:5" ht="23.25">
      <c r="A25" s="30">
        <v>2.3</v>
      </c>
      <c r="B25" s="36" t="s">
        <v>37</v>
      </c>
      <c r="C25" s="28">
        <v>0.0213</v>
      </c>
      <c r="D25" s="7">
        <f>E7</f>
        <v>3202.6</v>
      </c>
      <c r="E25" s="12">
        <f t="shared" si="0"/>
        <v>68.21538</v>
      </c>
    </row>
    <row r="26" spans="1:5" ht="15">
      <c r="A26" s="30">
        <v>2.4</v>
      </c>
      <c r="B26" s="36" t="s">
        <v>12</v>
      </c>
      <c r="C26" s="28">
        <v>0.28</v>
      </c>
      <c r="D26" s="7">
        <f>E7</f>
        <v>3202.6</v>
      </c>
      <c r="E26" s="12">
        <f t="shared" si="0"/>
        <v>896.7280000000001</v>
      </c>
    </row>
    <row r="27" spans="1:5" ht="15">
      <c r="A27" s="30">
        <v>2.5</v>
      </c>
      <c r="B27" s="36" t="s">
        <v>38</v>
      </c>
      <c r="C27" s="28">
        <v>0.1254</v>
      </c>
      <c r="D27" s="11">
        <f>E7</f>
        <v>3202.6</v>
      </c>
      <c r="E27" s="12">
        <f t="shared" si="0"/>
        <v>401.60604</v>
      </c>
    </row>
    <row r="28" spans="1:5" ht="23.25">
      <c r="A28" s="30">
        <v>2.6</v>
      </c>
      <c r="B28" s="36" t="s">
        <v>13</v>
      </c>
      <c r="C28" s="28">
        <v>0.009</v>
      </c>
      <c r="D28" s="7">
        <f>E7</f>
        <v>3202.6</v>
      </c>
      <c r="E28" s="12">
        <f t="shared" si="0"/>
        <v>28.823399999999996</v>
      </c>
    </row>
    <row r="29" spans="1:5" ht="15">
      <c r="A29" s="30">
        <v>2.7</v>
      </c>
      <c r="B29" s="36" t="s">
        <v>14</v>
      </c>
      <c r="C29" s="28">
        <v>0.038</v>
      </c>
      <c r="D29" s="7">
        <v>3202.6</v>
      </c>
      <c r="E29" s="12">
        <f t="shared" si="0"/>
        <v>121.69879999999999</v>
      </c>
    </row>
    <row r="30" spans="1:5" ht="15">
      <c r="A30" s="37" t="s">
        <v>146</v>
      </c>
      <c r="B30" s="36" t="s">
        <v>15</v>
      </c>
      <c r="C30" s="28">
        <v>0.0144</v>
      </c>
      <c r="D30" s="7">
        <v>3202.6</v>
      </c>
      <c r="E30" s="12">
        <f t="shared" si="0"/>
        <v>46.117439999999995</v>
      </c>
    </row>
    <row r="31" spans="1:5" ht="15">
      <c r="A31" s="30">
        <v>2.9</v>
      </c>
      <c r="B31" s="36" t="s">
        <v>16</v>
      </c>
      <c r="C31" s="28">
        <v>0.0262</v>
      </c>
      <c r="D31" s="7">
        <v>3202.6</v>
      </c>
      <c r="E31" s="12">
        <f t="shared" si="0"/>
        <v>83.90812</v>
      </c>
    </row>
    <row r="32" spans="1:5" ht="15">
      <c r="A32" s="73">
        <v>2.1</v>
      </c>
      <c r="B32" s="36" t="s">
        <v>17</v>
      </c>
      <c r="C32" s="28">
        <v>0.049</v>
      </c>
      <c r="D32" s="7">
        <f>D29</f>
        <v>3202.6</v>
      </c>
      <c r="E32" s="12">
        <f t="shared" si="0"/>
        <v>156.9274</v>
      </c>
    </row>
    <row r="33" spans="1:5" ht="23.25">
      <c r="A33" s="30">
        <v>2.11</v>
      </c>
      <c r="B33" s="36" t="s">
        <v>136</v>
      </c>
      <c r="C33" s="28">
        <v>0.0198</v>
      </c>
      <c r="D33" s="7">
        <f>D32</f>
        <v>3202.6</v>
      </c>
      <c r="E33" s="12">
        <f t="shared" si="0"/>
        <v>63.411480000000005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7">
        <f>D32</f>
        <v>3202.6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7">
        <f>D32</f>
        <v>3202.6</v>
      </c>
      <c r="E35" s="12"/>
    </row>
    <row r="36" spans="1:5" ht="15">
      <c r="A36" s="30">
        <v>3.2</v>
      </c>
      <c r="B36" s="36" t="s">
        <v>20</v>
      </c>
      <c r="C36" s="28"/>
      <c r="D36" s="7">
        <f>D33</f>
        <v>3202.6</v>
      </c>
      <c r="E36" s="12"/>
    </row>
    <row r="37" spans="1:5" ht="15">
      <c r="A37" s="30">
        <v>2.12</v>
      </c>
      <c r="B37" s="36" t="s">
        <v>21</v>
      </c>
      <c r="C37" s="28"/>
      <c r="D37" s="7">
        <f>D36</f>
        <v>3202.6</v>
      </c>
      <c r="E37" s="12"/>
    </row>
    <row r="38" spans="1:5" ht="23.25">
      <c r="A38" s="31">
        <v>4</v>
      </c>
      <c r="B38" s="34" t="s">
        <v>22</v>
      </c>
      <c r="C38" s="27">
        <f>SUM(C39:C45)</f>
        <v>3.8040999999999996</v>
      </c>
      <c r="D38" s="7">
        <f>D37</f>
        <v>3202.6</v>
      </c>
      <c r="E38" s="40">
        <f aca="true" t="shared" si="1" ref="E38:E53">C38*D38</f>
        <v>12183.010659999998</v>
      </c>
    </row>
    <row r="39" spans="1:5" ht="23.25">
      <c r="A39" s="30">
        <v>4.1</v>
      </c>
      <c r="B39" s="36" t="s">
        <v>39</v>
      </c>
      <c r="C39" s="28">
        <v>1.9848</v>
      </c>
      <c r="D39" s="7">
        <f>D37</f>
        <v>3202.6</v>
      </c>
      <c r="E39" s="12">
        <f t="shared" si="1"/>
        <v>6356.520479999999</v>
      </c>
    </row>
    <row r="40" spans="1:5" ht="15">
      <c r="A40" s="30">
        <v>4.2</v>
      </c>
      <c r="B40" s="36" t="s">
        <v>113</v>
      </c>
      <c r="C40" s="28">
        <v>0.4009</v>
      </c>
      <c r="D40" s="7">
        <f>D37</f>
        <v>3202.6</v>
      </c>
      <c r="E40" s="12">
        <f t="shared" si="1"/>
        <v>1283.9223399999998</v>
      </c>
    </row>
    <row r="41" spans="1:5" ht="15">
      <c r="A41" s="30">
        <v>4.3</v>
      </c>
      <c r="B41" s="36" t="s">
        <v>23</v>
      </c>
      <c r="C41" s="28">
        <v>0.7413</v>
      </c>
      <c r="D41" s="7">
        <f>D37</f>
        <v>3202.6</v>
      </c>
      <c r="E41" s="12">
        <f t="shared" si="1"/>
        <v>2374.08738</v>
      </c>
    </row>
    <row r="42" spans="1:5" ht="15">
      <c r="A42" s="30">
        <v>4.4</v>
      </c>
      <c r="B42" s="36" t="s">
        <v>137</v>
      </c>
      <c r="C42" s="28">
        <v>0.0383</v>
      </c>
      <c r="D42" s="7">
        <f>D39</f>
        <v>3202.6</v>
      </c>
      <c r="E42" s="12">
        <f t="shared" si="1"/>
        <v>122.65958</v>
      </c>
    </row>
    <row r="43" spans="1:5" ht="15">
      <c r="A43" s="30">
        <v>4.5</v>
      </c>
      <c r="B43" s="36" t="s">
        <v>24</v>
      </c>
      <c r="C43" s="28">
        <v>0.0012</v>
      </c>
      <c r="D43" s="7">
        <f>D41</f>
        <v>3202.6</v>
      </c>
      <c r="E43" s="12">
        <f t="shared" si="1"/>
        <v>3.8431199999999994</v>
      </c>
    </row>
    <row r="44" spans="1:5" ht="15">
      <c r="A44" s="30">
        <v>4.6</v>
      </c>
      <c r="B44" s="36" t="s">
        <v>25</v>
      </c>
      <c r="C44" s="28">
        <v>0.0819</v>
      </c>
      <c r="D44" s="7">
        <f>D41</f>
        <v>3202.6</v>
      </c>
      <c r="E44" s="12">
        <f t="shared" si="1"/>
        <v>262.29294</v>
      </c>
    </row>
    <row r="45" spans="1:5" ht="15">
      <c r="A45" s="30">
        <v>4.7</v>
      </c>
      <c r="B45" s="36" t="s">
        <v>40</v>
      </c>
      <c r="C45" s="28">
        <v>0.5557</v>
      </c>
      <c r="D45" s="7">
        <f>D41</f>
        <v>3202.6</v>
      </c>
      <c r="E45" s="12">
        <f t="shared" si="1"/>
        <v>1779.68482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7">
        <f>D41</f>
        <v>3202.6</v>
      </c>
      <c r="E46" s="40">
        <f t="shared" si="1"/>
        <v>3663.4541400000003</v>
      </c>
    </row>
    <row r="47" spans="1:5" ht="23.25">
      <c r="A47" s="30">
        <v>5.1</v>
      </c>
      <c r="B47" s="36" t="s">
        <v>41</v>
      </c>
      <c r="C47" s="28">
        <v>0.5794</v>
      </c>
      <c r="D47" s="7">
        <f>D42</f>
        <v>3202.6</v>
      </c>
      <c r="E47" s="12">
        <f t="shared" si="1"/>
        <v>1855.58644</v>
      </c>
    </row>
    <row r="48" spans="1:5" ht="15">
      <c r="A48" s="30">
        <v>5.2</v>
      </c>
      <c r="B48" s="36" t="s">
        <v>113</v>
      </c>
      <c r="C48" s="28">
        <v>0.117</v>
      </c>
      <c r="D48" s="7">
        <f>D42</f>
        <v>3202.6</v>
      </c>
      <c r="E48" s="12">
        <f t="shared" si="1"/>
        <v>374.7042</v>
      </c>
    </row>
    <row r="49" spans="1:5" ht="15">
      <c r="A49" s="30">
        <v>5.3</v>
      </c>
      <c r="B49" s="36" t="s">
        <v>27</v>
      </c>
      <c r="C49" s="28">
        <v>0.1618</v>
      </c>
      <c r="D49" s="7">
        <f>D42</f>
        <v>3202.6</v>
      </c>
      <c r="E49" s="12">
        <f t="shared" si="1"/>
        <v>518.1806799999999</v>
      </c>
    </row>
    <row r="50" spans="1:5" ht="15">
      <c r="A50" s="30">
        <v>5.4</v>
      </c>
      <c r="B50" s="36" t="s">
        <v>28</v>
      </c>
      <c r="C50" s="28">
        <v>0.2857</v>
      </c>
      <c r="D50" s="7">
        <f>D43</f>
        <v>3202.6</v>
      </c>
      <c r="E50" s="12">
        <f t="shared" si="1"/>
        <v>914.9828200000001</v>
      </c>
    </row>
    <row r="51" spans="1:5" ht="15">
      <c r="A51" s="31">
        <v>6</v>
      </c>
      <c r="B51" s="34" t="s">
        <v>42</v>
      </c>
      <c r="C51" s="27">
        <v>2.1347</v>
      </c>
      <c r="D51" s="7">
        <f>D41</f>
        <v>3202.6</v>
      </c>
      <c r="E51" s="40">
        <f t="shared" si="1"/>
        <v>6836.59022</v>
      </c>
    </row>
    <row r="52" spans="1:5" ht="15">
      <c r="A52" s="35">
        <v>6.1</v>
      </c>
      <c r="B52" s="34" t="s">
        <v>115</v>
      </c>
      <c r="C52" s="27">
        <f>C59*9.85%</f>
        <v>1.17215</v>
      </c>
      <c r="D52" s="7">
        <f>D41</f>
        <v>3202.6</v>
      </c>
      <c r="E52" s="40">
        <f t="shared" si="1"/>
        <v>3753.92759</v>
      </c>
    </row>
    <row r="53" spans="1:5" ht="15">
      <c r="A53" s="31">
        <v>7</v>
      </c>
      <c r="B53" s="34" t="s">
        <v>29</v>
      </c>
      <c r="C53" s="27">
        <v>0.009</v>
      </c>
      <c r="D53" s="7">
        <f>D41</f>
        <v>3202.6</v>
      </c>
      <c r="E53" s="40">
        <f t="shared" si="1"/>
        <v>28.823399999999996</v>
      </c>
    </row>
    <row r="54" spans="1:5" ht="15">
      <c r="A54" s="31">
        <v>8</v>
      </c>
      <c r="B54" s="34" t="s">
        <v>30</v>
      </c>
      <c r="C54" s="29">
        <f>C53+C51+C46+C38+C34+C22+C11</f>
        <v>11.6593694</v>
      </c>
      <c r="D54" s="7">
        <f>D42</f>
        <v>3202.6</v>
      </c>
      <c r="E54" s="40">
        <f>E11+E22+E34+E38+E46+E51+E53</f>
        <v>37340.29644044</v>
      </c>
    </row>
    <row r="55" spans="1:5" ht="15">
      <c r="A55" s="38">
        <v>9</v>
      </c>
      <c r="B55" s="36" t="s">
        <v>31</v>
      </c>
      <c r="C55" s="28">
        <v>0.1152</v>
      </c>
      <c r="D55" s="7">
        <f>D43</f>
        <v>3202.6</v>
      </c>
      <c r="E55" s="12">
        <f>C55*D55</f>
        <v>368.93951999999996</v>
      </c>
    </row>
    <row r="56" spans="1:5" ht="15">
      <c r="A56" s="38">
        <v>10</v>
      </c>
      <c r="B56" s="36" t="s">
        <v>43</v>
      </c>
      <c r="C56" s="51">
        <v>0.1254</v>
      </c>
      <c r="D56" s="7">
        <f>D46</f>
        <v>3202.6</v>
      </c>
      <c r="E56" s="12">
        <f>C56*D56+0.1</f>
        <v>401.70604000000003</v>
      </c>
    </row>
    <row r="57" spans="1:5" ht="15">
      <c r="A57" s="31">
        <v>11</v>
      </c>
      <c r="B57" s="54" t="s">
        <v>32</v>
      </c>
      <c r="C57" s="27">
        <f>C54+C55+C56</f>
        <v>11.8999694</v>
      </c>
      <c r="D57" s="7">
        <f>D46</f>
        <v>3202.6</v>
      </c>
      <c r="E57" s="40">
        <f>E54+E55+E56</f>
        <v>38110.942000439994</v>
      </c>
    </row>
    <row r="58" ht="15">
      <c r="C58" s="78"/>
    </row>
    <row r="59" ht="15">
      <c r="C59" s="75">
        <v>11.9</v>
      </c>
    </row>
    <row r="62" spans="2:5" ht="15">
      <c r="B62" t="s">
        <v>151</v>
      </c>
      <c r="E62" s="87" t="s">
        <v>152</v>
      </c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140625" style="0" customWidth="1"/>
    <col min="3" max="3" width="17.00390625" style="0" hidden="1" customWidth="1"/>
    <col min="4" max="4" width="13.28125" style="0" hidden="1" customWidth="1"/>
    <col min="5" max="5" width="25.421875" style="0" customWidth="1"/>
  </cols>
  <sheetData>
    <row r="1" spans="1:5" ht="43.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131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6" t="s">
        <v>1</v>
      </c>
      <c r="B7" s="96"/>
      <c r="C7" s="7"/>
      <c r="D7" s="7"/>
      <c r="E7" s="8">
        <v>5673.7</v>
      </c>
    </row>
    <row r="8" spans="1:5" ht="15">
      <c r="A8" s="96" t="s">
        <v>2</v>
      </c>
      <c r="B8" s="96"/>
      <c r="C8" s="7"/>
      <c r="D8" s="7"/>
      <c r="E8" s="8">
        <v>14.37</v>
      </c>
    </row>
    <row r="9" spans="1:5" ht="15">
      <c r="A9" s="102"/>
      <c r="B9" s="103"/>
      <c r="C9" s="7"/>
      <c r="D9" s="7"/>
      <c r="E9" s="13">
        <f>E7*E8</f>
        <v>81531.06899999999</v>
      </c>
    </row>
    <row r="10" spans="1:5" ht="42.75" customHeight="1">
      <c r="A10" s="9" t="s">
        <v>34</v>
      </c>
      <c r="B10" s="10" t="s">
        <v>3</v>
      </c>
      <c r="C10" s="93" t="s">
        <v>141</v>
      </c>
      <c r="D10" s="93"/>
      <c r="E10" s="93"/>
    </row>
    <row r="11" spans="1:5" ht="15">
      <c r="A11" s="33">
        <v>1</v>
      </c>
      <c r="B11" s="34" t="s">
        <v>35</v>
      </c>
      <c r="C11" s="27">
        <f>SUM(C14:C21)</f>
        <v>2.427799</v>
      </c>
      <c r="D11" s="8">
        <v>5673.7</v>
      </c>
      <c r="E11" s="40">
        <f aca="true" t="shared" si="0" ref="E11:E56">C11*D11</f>
        <v>13774.603186299999</v>
      </c>
    </row>
    <row r="12" spans="1:5" ht="15">
      <c r="A12" s="45"/>
      <c r="B12" s="46" t="s">
        <v>4</v>
      </c>
      <c r="C12" s="60"/>
      <c r="D12" s="8">
        <v>5673.7</v>
      </c>
      <c r="E12" s="12">
        <f t="shared" si="0"/>
        <v>0</v>
      </c>
    </row>
    <row r="13" spans="1:5" ht="15">
      <c r="A13" s="3">
        <v>1.1</v>
      </c>
      <c r="B13" s="4" t="s">
        <v>36</v>
      </c>
      <c r="C13" s="5">
        <f>C14+C15</f>
        <v>1.7495</v>
      </c>
      <c r="D13" s="8">
        <v>5673.7</v>
      </c>
      <c r="E13" s="12">
        <f t="shared" si="0"/>
        <v>9926.13815</v>
      </c>
    </row>
    <row r="14" spans="1:5" ht="15">
      <c r="A14" s="2"/>
      <c r="B14" s="4" t="s">
        <v>5</v>
      </c>
      <c r="C14" s="6">
        <v>1.2416</v>
      </c>
      <c r="D14" s="8">
        <v>5673.7</v>
      </c>
      <c r="E14" s="12">
        <f t="shared" si="0"/>
        <v>7044.46592</v>
      </c>
    </row>
    <row r="15" spans="1:5" ht="15">
      <c r="A15" s="2"/>
      <c r="B15" s="4" t="s">
        <v>6</v>
      </c>
      <c r="C15" s="6">
        <v>0.5079</v>
      </c>
      <c r="D15" s="8">
        <v>5673.7</v>
      </c>
      <c r="E15" s="12">
        <f t="shared" si="0"/>
        <v>2881.67223</v>
      </c>
    </row>
    <row r="16" spans="1:5" ht="15">
      <c r="A16" s="2">
        <v>1.2</v>
      </c>
      <c r="B16" s="4" t="s">
        <v>113</v>
      </c>
      <c r="C16" s="6">
        <f>C13*20.2%</f>
        <v>0.35339899999999996</v>
      </c>
      <c r="D16" s="8">
        <v>5673.7</v>
      </c>
      <c r="E16" s="12">
        <f t="shared" si="0"/>
        <v>2005.0799062999997</v>
      </c>
    </row>
    <row r="17" spans="1:5" ht="23.25">
      <c r="A17" s="2">
        <v>1.3</v>
      </c>
      <c r="B17" s="4" t="s">
        <v>132</v>
      </c>
      <c r="C17" s="6">
        <v>0.0302</v>
      </c>
      <c r="D17" s="8">
        <v>5673.7</v>
      </c>
      <c r="E17" s="12">
        <f t="shared" si="0"/>
        <v>171.34574</v>
      </c>
    </row>
    <row r="18" spans="1:5" ht="15">
      <c r="A18" s="2">
        <v>1.4</v>
      </c>
      <c r="B18" s="36" t="s">
        <v>7</v>
      </c>
      <c r="C18" s="28">
        <v>0.001</v>
      </c>
      <c r="D18" s="8">
        <v>5673.7</v>
      </c>
      <c r="E18" s="12">
        <f t="shared" si="0"/>
        <v>5.6737</v>
      </c>
    </row>
    <row r="19" spans="1:5" ht="15">
      <c r="A19" s="2">
        <v>1.5</v>
      </c>
      <c r="B19" s="36" t="s">
        <v>8</v>
      </c>
      <c r="C19" s="28">
        <v>0.0821</v>
      </c>
      <c r="D19" s="8">
        <v>5673.7</v>
      </c>
      <c r="E19" s="12">
        <f t="shared" si="0"/>
        <v>465.81077000000005</v>
      </c>
    </row>
    <row r="20" spans="1:5" ht="15">
      <c r="A20" s="2">
        <v>1.6</v>
      </c>
      <c r="B20" s="36" t="s">
        <v>133</v>
      </c>
      <c r="C20" s="28">
        <v>0.1846</v>
      </c>
      <c r="D20" s="8">
        <v>5673.7</v>
      </c>
      <c r="E20" s="12">
        <f t="shared" si="0"/>
        <v>1047.36502</v>
      </c>
    </row>
    <row r="21" spans="1:5" ht="15">
      <c r="A21" s="2">
        <v>1.7</v>
      </c>
      <c r="B21" s="36" t="s">
        <v>134</v>
      </c>
      <c r="C21" s="48">
        <v>0.027</v>
      </c>
      <c r="D21" s="8">
        <v>5673.7</v>
      </c>
      <c r="E21" s="12">
        <f t="shared" si="0"/>
        <v>153.1899</v>
      </c>
    </row>
    <row r="22" spans="1:5" ht="15">
      <c r="A22" s="31">
        <v>2</v>
      </c>
      <c r="B22" s="34" t="s">
        <v>9</v>
      </c>
      <c r="C22" s="27">
        <f>SUM(C23:C33)</f>
        <v>1.7735</v>
      </c>
      <c r="D22" s="8">
        <v>5673.7</v>
      </c>
      <c r="E22" s="40">
        <f t="shared" si="0"/>
        <v>10062.30695</v>
      </c>
    </row>
    <row r="23" spans="1:5" ht="15">
      <c r="A23" s="30">
        <v>2.1</v>
      </c>
      <c r="B23" s="36" t="s">
        <v>10</v>
      </c>
      <c r="C23" s="28">
        <v>0.7985</v>
      </c>
      <c r="D23" s="8">
        <v>5673.7</v>
      </c>
      <c r="E23" s="12">
        <f t="shared" si="0"/>
        <v>4530.44945</v>
      </c>
    </row>
    <row r="24" spans="1:5" ht="15">
      <c r="A24" s="30">
        <v>2.2</v>
      </c>
      <c r="B24" s="36" t="s">
        <v>11</v>
      </c>
      <c r="C24" s="28">
        <v>0.3804</v>
      </c>
      <c r="D24" s="8">
        <v>5673.7</v>
      </c>
      <c r="E24" s="12">
        <f t="shared" si="0"/>
        <v>2158.2754800000002</v>
      </c>
    </row>
    <row r="25" spans="1:5" ht="15">
      <c r="A25" s="30">
        <v>2.3</v>
      </c>
      <c r="B25" s="36" t="s">
        <v>37</v>
      </c>
      <c r="C25" s="28">
        <v>0.0203</v>
      </c>
      <c r="D25" s="8">
        <v>5673.7</v>
      </c>
      <c r="E25" s="12">
        <f t="shared" si="0"/>
        <v>115.17611</v>
      </c>
    </row>
    <row r="26" spans="1:5" ht="15">
      <c r="A26" s="30">
        <v>2.4</v>
      </c>
      <c r="B26" s="36" t="s">
        <v>12</v>
      </c>
      <c r="C26" s="28">
        <v>0.28</v>
      </c>
      <c r="D26" s="8">
        <v>5673.7</v>
      </c>
      <c r="E26" s="12">
        <f t="shared" si="0"/>
        <v>1588.6360000000002</v>
      </c>
    </row>
    <row r="27" spans="1:5" ht="15">
      <c r="A27" s="30">
        <v>2.5</v>
      </c>
      <c r="B27" s="36" t="s">
        <v>38</v>
      </c>
      <c r="C27" s="28">
        <v>0.1099</v>
      </c>
      <c r="D27" s="8">
        <v>5673.7</v>
      </c>
      <c r="E27" s="12">
        <f t="shared" si="0"/>
        <v>623.53963</v>
      </c>
    </row>
    <row r="28" spans="1:5" ht="23.25">
      <c r="A28" s="30">
        <v>2.6</v>
      </c>
      <c r="B28" s="36" t="s">
        <v>13</v>
      </c>
      <c r="C28" s="28">
        <v>0.009</v>
      </c>
      <c r="D28" s="8">
        <v>5673.7</v>
      </c>
      <c r="E28" s="12">
        <f t="shared" si="0"/>
        <v>51.06329999999999</v>
      </c>
    </row>
    <row r="29" spans="1:5" ht="15">
      <c r="A29" s="30">
        <v>2.7</v>
      </c>
      <c r="B29" s="36" t="s">
        <v>14</v>
      </c>
      <c r="C29" s="28">
        <v>0.038</v>
      </c>
      <c r="D29" s="8">
        <v>5673.7</v>
      </c>
      <c r="E29" s="12">
        <f t="shared" si="0"/>
        <v>215.6006</v>
      </c>
    </row>
    <row r="30" spans="1:5" ht="15">
      <c r="A30" s="37" t="s">
        <v>146</v>
      </c>
      <c r="B30" s="36" t="s">
        <v>15</v>
      </c>
      <c r="C30" s="28">
        <v>0.0144</v>
      </c>
      <c r="D30" s="8">
        <v>5673.7</v>
      </c>
      <c r="E30" s="12">
        <f t="shared" si="0"/>
        <v>81.70128</v>
      </c>
    </row>
    <row r="31" spans="1:5" ht="15">
      <c r="A31" s="30">
        <v>2.9</v>
      </c>
      <c r="B31" s="36" t="s">
        <v>16</v>
      </c>
      <c r="C31" s="28">
        <v>0.0542</v>
      </c>
      <c r="D31" s="8">
        <v>5673.7</v>
      </c>
      <c r="E31" s="12">
        <f t="shared" si="0"/>
        <v>307.51453999999995</v>
      </c>
    </row>
    <row r="32" spans="1:5" ht="15">
      <c r="A32" s="73">
        <v>2.1</v>
      </c>
      <c r="B32" s="36" t="s">
        <v>17</v>
      </c>
      <c r="C32" s="28">
        <v>0.049</v>
      </c>
      <c r="D32" s="8">
        <v>5673.7</v>
      </c>
      <c r="E32" s="12">
        <f t="shared" si="0"/>
        <v>278.0113</v>
      </c>
    </row>
    <row r="33" spans="1:5" ht="23.25">
      <c r="A33" s="30">
        <v>2.11</v>
      </c>
      <c r="B33" s="36" t="s">
        <v>136</v>
      </c>
      <c r="C33" s="28">
        <v>0.0198</v>
      </c>
      <c r="D33" s="8">
        <v>5673.7</v>
      </c>
      <c r="E33" s="12">
        <f t="shared" si="0"/>
        <v>112.33926000000001</v>
      </c>
    </row>
    <row r="34" spans="1:5" ht="23.25">
      <c r="A34" s="31">
        <v>3</v>
      </c>
      <c r="B34" s="34" t="s">
        <v>18</v>
      </c>
      <c r="C34" s="27">
        <f>SUM(C35:C38)</f>
        <v>2.8205000000000005</v>
      </c>
      <c r="D34" s="8">
        <v>5673.7</v>
      </c>
      <c r="E34" s="40">
        <f t="shared" si="0"/>
        <v>16002.670850000002</v>
      </c>
    </row>
    <row r="35" spans="1:5" ht="15">
      <c r="A35" s="30">
        <v>3.1</v>
      </c>
      <c r="B35" s="36" t="s">
        <v>19</v>
      </c>
      <c r="C35" s="28">
        <v>2.5994</v>
      </c>
      <c r="D35" s="8">
        <v>5673.7</v>
      </c>
      <c r="E35" s="12">
        <f t="shared" si="0"/>
        <v>14748.21578</v>
      </c>
    </row>
    <row r="36" spans="1:5" ht="15">
      <c r="A36" s="30">
        <v>3.2</v>
      </c>
      <c r="B36" s="36" t="s">
        <v>20</v>
      </c>
      <c r="C36" s="28">
        <v>0.1839</v>
      </c>
      <c r="D36" s="8">
        <v>5673.7</v>
      </c>
      <c r="E36" s="12">
        <f t="shared" si="0"/>
        <v>1043.39343</v>
      </c>
    </row>
    <row r="37" spans="1:5" ht="15">
      <c r="A37" s="30">
        <v>3.3</v>
      </c>
      <c r="B37" s="36" t="s">
        <v>148</v>
      </c>
      <c r="C37" s="28">
        <v>0.0365</v>
      </c>
      <c r="D37" s="8">
        <v>5673.7</v>
      </c>
      <c r="E37" s="85">
        <f>C37*D37</f>
        <v>207.09005</v>
      </c>
    </row>
    <row r="38" spans="1:5" ht="15">
      <c r="A38" s="30">
        <v>3.3</v>
      </c>
      <c r="B38" s="36" t="s">
        <v>21</v>
      </c>
      <c r="C38" s="28">
        <v>0.0007</v>
      </c>
      <c r="D38" s="8">
        <v>5673.7</v>
      </c>
      <c r="E38" s="12">
        <f t="shared" si="0"/>
        <v>3.97159</v>
      </c>
    </row>
    <row r="39" spans="1:5" ht="15">
      <c r="A39" s="31">
        <v>4</v>
      </c>
      <c r="B39" s="34" t="s">
        <v>22</v>
      </c>
      <c r="C39" s="27">
        <f>SUM(C40:C46)</f>
        <v>2.9745296</v>
      </c>
      <c r="D39" s="8">
        <v>5673.7</v>
      </c>
      <c r="E39" s="40">
        <f t="shared" si="0"/>
        <v>16876.588591519998</v>
      </c>
    </row>
    <row r="40" spans="1:6" ht="23.25">
      <c r="A40" s="30">
        <v>4.1</v>
      </c>
      <c r="B40" s="36" t="s">
        <v>39</v>
      </c>
      <c r="C40" s="28">
        <v>1.9848</v>
      </c>
      <c r="D40" s="8">
        <v>5673.7</v>
      </c>
      <c r="E40" s="12">
        <f t="shared" si="0"/>
        <v>11261.159759999999</v>
      </c>
      <c r="F40" s="81"/>
    </row>
    <row r="41" spans="1:5" ht="15">
      <c r="A41" s="30">
        <v>4.2</v>
      </c>
      <c r="B41" s="36" t="s">
        <v>113</v>
      </c>
      <c r="C41" s="28">
        <f>C40*0.202</f>
        <v>0.4009296</v>
      </c>
      <c r="D41" s="8">
        <v>5673.7</v>
      </c>
      <c r="E41" s="12">
        <f t="shared" si="0"/>
        <v>2274.7542715199997</v>
      </c>
    </row>
    <row r="42" spans="1:5" ht="15">
      <c r="A42" s="30">
        <v>4.3</v>
      </c>
      <c r="B42" s="36" t="s">
        <v>23</v>
      </c>
      <c r="C42" s="28">
        <v>0.2753</v>
      </c>
      <c r="D42" s="8">
        <v>5673.7</v>
      </c>
      <c r="E42" s="12">
        <f t="shared" si="0"/>
        <v>1561.9696099999999</v>
      </c>
    </row>
    <row r="43" spans="1:5" ht="15">
      <c r="A43" s="30">
        <v>4.4</v>
      </c>
      <c r="B43" s="36" t="s">
        <v>137</v>
      </c>
      <c r="C43" s="28">
        <v>0.0383</v>
      </c>
      <c r="D43" s="8">
        <v>5673.7</v>
      </c>
      <c r="E43" s="12">
        <f t="shared" si="0"/>
        <v>217.30271</v>
      </c>
    </row>
    <row r="44" spans="1:5" ht="15">
      <c r="A44" s="30">
        <v>4.5</v>
      </c>
      <c r="B44" s="36" t="s">
        <v>24</v>
      </c>
      <c r="C44" s="28">
        <v>0.0012</v>
      </c>
      <c r="D44" s="8">
        <v>5673.7</v>
      </c>
      <c r="E44" s="12">
        <f t="shared" si="0"/>
        <v>6.808439999999999</v>
      </c>
    </row>
    <row r="45" spans="1:5" ht="15">
      <c r="A45" s="30">
        <v>4.6</v>
      </c>
      <c r="B45" s="36" t="s">
        <v>25</v>
      </c>
      <c r="C45" s="28">
        <v>0.0819</v>
      </c>
      <c r="D45" s="8">
        <v>5673.7</v>
      </c>
      <c r="E45" s="12">
        <f t="shared" si="0"/>
        <v>464.67602999999997</v>
      </c>
    </row>
    <row r="46" spans="1:5" ht="15">
      <c r="A46" s="30">
        <v>4.7</v>
      </c>
      <c r="B46" s="36" t="s">
        <v>40</v>
      </c>
      <c r="C46" s="28">
        <v>0.1921</v>
      </c>
      <c r="D46" s="8">
        <v>5673.7</v>
      </c>
      <c r="E46" s="12">
        <f t="shared" si="0"/>
        <v>1089.91777</v>
      </c>
    </row>
    <row r="47" spans="1:5" ht="15">
      <c r="A47" s="31">
        <v>5</v>
      </c>
      <c r="B47" s="34" t="s">
        <v>26</v>
      </c>
      <c r="C47" s="27">
        <v>1.1439</v>
      </c>
      <c r="D47" s="8">
        <v>5673.7</v>
      </c>
      <c r="E47" s="40">
        <f t="shared" si="0"/>
        <v>6490.14543</v>
      </c>
    </row>
    <row r="48" spans="1:5" ht="23.25">
      <c r="A48" s="30">
        <v>5.1</v>
      </c>
      <c r="B48" s="36" t="s">
        <v>41</v>
      </c>
      <c r="C48" s="28">
        <v>0.5794</v>
      </c>
      <c r="D48" s="8">
        <v>5673.7</v>
      </c>
      <c r="E48" s="12">
        <f t="shared" si="0"/>
        <v>3287.34178</v>
      </c>
    </row>
    <row r="49" spans="1:5" ht="15">
      <c r="A49" s="30">
        <v>5.2</v>
      </c>
      <c r="B49" s="36" t="s">
        <v>113</v>
      </c>
      <c r="C49" s="28">
        <f>C48*0.202</f>
        <v>0.11703880000000001</v>
      </c>
      <c r="D49" s="8">
        <v>5673.7</v>
      </c>
      <c r="E49" s="12">
        <f t="shared" si="0"/>
        <v>664.04303956</v>
      </c>
    </row>
    <row r="50" spans="1:5" ht="15">
      <c r="A50" s="30">
        <v>5.3</v>
      </c>
      <c r="B50" s="36" t="s">
        <v>27</v>
      </c>
      <c r="C50" s="28">
        <v>0.1618</v>
      </c>
      <c r="D50" s="8">
        <v>5673.7</v>
      </c>
      <c r="E50" s="12">
        <f t="shared" si="0"/>
        <v>918.00466</v>
      </c>
    </row>
    <row r="51" spans="1:5" ht="15">
      <c r="A51" s="30">
        <v>5.4</v>
      </c>
      <c r="B51" s="36" t="s">
        <v>28</v>
      </c>
      <c r="C51" s="28">
        <v>0.2857</v>
      </c>
      <c r="D51" s="8">
        <v>5673.7</v>
      </c>
      <c r="E51" s="12">
        <f t="shared" si="0"/>
        <v>1620.97609</v>
      </c>
    </row>
    <row r="52" spans="1:5" ht="15">
      <c r="A52" s="31">
        <v>6</v>
      </c>
      <c r="B52" s="34" t="s">
        <v>42</v>
      </c>
      <c r="C52" s="27">
        <v>2.682</v>
      </c>
      <c r="D52" s="8">
        <v>5673.7</v>
      </c>
      <c r="E52" s="40">
        <f t="shared" si="0"/>
        <v>15216.863399999998</v>
      </c>
    </row>
    <row r="53" spans="1:5" ht="15">
      <c r="A53" s="35">
        <v>6.1</v>
      </c>
      <c r="B53" s="34" t="s">
        <v>115</v>
      </c>
      <c r="C53" s="27">
        <f>C60*9.85%</f>
        <v>1.4154449999999998</v>
      </c>
      <c r="D53" s="8">
        <v>5673.7</v>
      </c>
      <c r="E53" s="40">
        <f t="shared" si="0"/>
        <v>8030.810296499999</v>
      </c>
    </row>
    <row r="54" spans="1:5" ht="15">
      <c r="A54" s="31">
        <v>7</v>
      </c>
      <c r="B54" s="34" t="s">
        <v>29</v>
      </c>
      <c r="C54" s="27">
        <v>0.009</v>
      </c>
      <c r="D54" s="8">
        <v>5673.7</v>
      </c>
      <c r="E54" s="40">
        <f t="shared" si="0"/>
        <v>51.06329999999999</v>
      </c>
    </row>
    <row r="55" spans="1:5" ht="15">
      <c r="A55" s="31">
        <v>8</v>
      </c>
      <c r="B55" s="34" t="s">
        <v>30</v>
      </c>
      <c r="C55" s="29">
        <v>13.8313</v>
      </c>
      <c r="D55" s="8">
        <v>5673.7</v>
      </c>
      <c r="E55" s="40">
        <f t="shared" si="0"/>
        <v>78474.64681</v>
      </c>
    </row>
    <row r="56" spans="1:5" ht="15">
      <c r="A56" s="38">
        <v>9</v>
      </c>
      <c r="B56" s="36" t="s">
        <v>31</v>
      </c>
      <c r="C56" s="28">
        <v>0.4133</v>
      </c>
      <c r="D56" s="8">
        <v>5673.7</v>
      </c>
      <c r="E56" s="12">
        <f t="shared" si="0"/>
        <v>2344.9402099999998</v>
      </c>
    </row>
    <row r="57" spans="1:5" ht="15">
      <c r="A57" s="38">
        <v>10</v>
      </c>
      <c r="B57" s="36" t="s">
        <v>43</v>
      </c>
      <c r="C57" s="28">
        <v>0.1254</v>
      </c>
      <c r="D57" s="8">
        <v>5673.7</v>
      </c>
      <c r="E57" s="12">
        <f>C57*D57</f>
        <v>711.48198</v>
      </c>
    </row>
    <row r="58" spans="1:6" ht="15">
      <c r="A58" s="31">
        <v>11</v>
      </c>
      <c r="B58" s="54" t="s">
        <v>32</v>
      </c>
      <c r="C58" s="27">
        <f>C55+C56+C57</f>
        <v>14.370000000000001</v>
      </c>
      <c r="D58" s="8">
        <v>5673.7</v>
      </c>
      <c r="E58" s="40">
        <f>E55+E56+E57</f>
        <v>81531.069</v>
      </c>
      <c r="F58" s="80"/>
    </row>
    <row r="59" spans="1:5" ht="15">
      <c r="A59" s="61"/>
      <c r="B59" s="62" t="s">
        <v>44</v>
      </c>
      <c r="C59" s="63"/>
      <c r="D59" s="7"/>
      <c r="E59" s="12"/>
    </row>
    <row r="60" spans="1:5" ht="15">
      <c r="A60" s="2"/>
      <c r="B60" s="2"/>
      <c r="C60" s="64">
        <v>14.37</v>
      </c>
      <c r="D60" s="7"/>
      <c r="E60" s="12"/>
    </row>
    <row r="63" ht="30" customHeight="1"/>
    <row r="64" spans="2:5" ht="15">
      <c r="B64" t="s">
        <v>151</v>
      </c>
      <c r="E64" s="87" t="s">
        <v>152</v>
      </c>
    </row>
    <row r="69" ht="15.75" customHeight="1"/>
    <row r="70" ht="37.5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45.57421875" style="0" customWidth="1"/>
    <col min="3" max="3" width="11.57421875" style="0" hidden="1" customWidth="1"/>
    <col min="4" max="4" width="16.7109375" style="0" hidden="1" customWidth="1"/>
    <col min="5" max="5" width="31.28125" style="0" customWidth="1"/>
  </cols>
  <sheetData>
    <row r="1" spans="1:5" ht="48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.75" thickBot="1">
      <c r="A5" s="94" t="s">
        <v>52</v>
      </c>
      <c r="B5" s="94"/>
      <c r="C5" s="94"/>
      <c r="D5" s="94"/>
      <c r="E5" s="94"/>
    </row>
    <row r="6" spans="1:5" ht="15">
      <c r="A6" s="107"/>
      <c r="B6" s="107"/>
      <c r="C6" s="107"/>
      <c r="D6" s="107"/>
      <c r="E6" s="107"/>
    </row>
    <row r="7" spans="1:5" ht="15">
      <c r="A7" s="14"/>
      <c r="B7" s="14"/>
      <c r="C7" s="14"/>
      <c r="D7" s="14"/>
      <c r="E7" s="14"/>
    </row>
    <row r="8" spans="1:5" ht="15">
      <c r="A8" s="96" t="s">
        <v>1</v>
      </c>
      <c r="B8" s="96"/>
      <c r="C8" s="7"/>
      <c r="D8" s="7"/>
      <c r="E8" s="8">
        <v>5575.6</v>
      </c>
    </row>
    <row r="9" spans="1:5" ht="15">
      <c r="A9" s="96" t="s">
        <v>2</v>
      </c>
      <c r="B9" s="96"/>
      <c r="C9" s="7"/>
      <c r="D9" s="7"/>
      <c r="E9" s="8">
        <v>11.27</v>
      </c>
    </row>
    <row r="10" spans="1:5" ht="15">
      <c r="A10" s="98"/>
      <c r="B10" s="98"/>
      <c r="C10" s="7"/>
      <c r="D10" s="7"/>
      <c r="E10" s="13">
        <f>E8*E9</f>
        <v>62837.012</v>
      </c>
    </row>
    <row r="11" spans="1:5" ht="45" customHeight="1">
      <c r="A11" s="9" t="s">
        <v>34</v>
      </c>
      <c r="B11" s="10" t="s">
        <v>3</v>
      </c>
      <c r="C11" s="93" t="s">
        <v>33</v>
      </c>
      <c r="D11" s="93"/>
      <c r="E11" s="93"/>
    </row>
    <row r="12" spans="1:5" ht="23.25">
      <c r="A12" s="33">
        <v>1</v>
      </c>
      <c r="B12" s="34" t="s">
        <v>35</v>
      </c>
      <c r="C12" s="27">
        <f>SUM(C15:C22)</f>
        <v>2.8056694</v>
      </c>
      <c r="D12" s="7">
        <v>5575.6</v>
      </c>
      <c r="E12" s="40">
        <f>C12*D12</f>
        <v>15643.290306640001</v>
      </c>
    </row>
    <row r="13" spans="1:5" ht="15">
      <c r="A13" s="45"/>
      <c r="B13" s="46" t="s">
        <v>4</v>
      </c>
      <c r="C13" s="47"/>
      <c r="D13" s="7">
        <f>E8</f>
        <v>5575.6</v>
      </c>
      <c r="E13" s="12"/>
    </row>
    <row r="14" spans="1:5" ht="15">
      <c r="A14" s="3">
        <v>1.1</v>
      </c>
      <c r="B14" s="4" t="s">
        <v>36</v>
      </c>
      <c r="C14" s="5">
        <f>C15+C16</f>
        <v>2.0647</v>
      </c>
      <c r="D14" s="7">
        <f>E8</f>
        <v>5575.6</v>
      </c>
      <c r="E14" s="12">
        <f>C14*D14</f>
        <v>11511.941320000002</v>
      </c>
    </row>
    <row r="15" spans="1:5" ht="15">
      <c r="A15" s="2"/>
      <c r="B15" s="4" t="s">
        <v>5</v>
      </c>
      <c r="C15" s="6">
        <v>2.0647</v>
      </c>
      <c r="D15" s="7">
        <f>E8</f>
        <v>5575.6</v>
      </c>
      <c r="E15" s="12">
        <f>C15*D15</f>
        <v>11511.941320000002</v>
      </c>
    </row>
    <row r="16" spans="1:5" ht="15">
      <c r="A16" s="2"/>
      <c r="B16" s="4" t="s">
        <v>6</v>
      </c>
      <c r="C16" s="6"/>
      <c r="D16" s="7">
        <f>E8</f>
        <v>5575.6</v>
      </c>
      <c r="E16" s="12"/>
    </row>
    <row r="17" spans="1:5" ht="15">
      <c r="A17" s="2">
        <v>1.2</v>
      </c>
      <c r="B17" s="4" t="s">
        <v>113</v>
      </c>
      <c r="C17" s="6">
        <f>(C15+C16)*0.202</f>
        <v>0.4170694000000001</v>
      </c>
      <c r="D17" s="7">
        <f>E8</f>
        <v>5575.6</v>
      </c>
      <c r="E17" s="12">
        <f>C17*D17</f>
        <v>2325.4121466400006</v>
      </c>
    </row>
    <row r="18" spans="1:5" ht="23.25">
      <c r="A18" s="2">
        <v>1.3</v>
      </c>
      <c r="B18" s="4" t="s">
        <v>132</v>
      </c>
      <c r="C18" s="6">
        <v>0.0302</v>
      </c>
      <c r="D18" s="7">
        <f>E8</f>
        <v>5575.6</v>
      </c>
      <c r="E18" s="12">
        <f>C18*D18</f>
        <v>168.38312000000002</v>
      </c>
    </row>
    <row r="19" spans="1:5" ht="15">
      <c r="A19" s="2">
        <v>1.4</v>
      </c>
      <c r="B19" s="36" t="s">
        <v>7</v>
      </c>
      <c r="C19" s="28"/>
      <c r="D19" s="7">
        <f>E8</f>
        <v>5575.6</v>
      </c>
      <c r="E19" s="12"/>
    </row>
    <row r="20" spans="1:5" ht="15">
      <c r="A20" s="2">
        <v>1.5</v>
      </c>
      <c r="B20" s="36" t="s">
        <v>8</v>
      </c>
      <c r="C20" s="28">
        <v>0.0821</v>
      </c>
      <c r="D20" s="7">
        <f>E8</f>
        <v>5575.6</v>
      </c>
      <c r="E20" s="12">
        <f aca="true" t="shared" si="0" ref="E20:E35">C20*D20</f>
        <v>457.75676000000004</v>
      </c>
    </row>
    <row r="21" spans="1:5" ht="15">
      <c r="A21" s="2">
        <v>1.6</v>
      </c>
      <c r="B21" s="36" t="s">
        <v>133</v>
      </c>
      <c r="C21" s="28">
        <v>0.1846</v>
      </c>
      <c r="D21" s="7">
        <f>E8</f>
        <v>5575.6</v>
      </c>
      <c r="E21" s="12">
        <f t="shared" si="0"/>
        <v>1029.25576</v>
      </c>
    </row>
    <row r="22" spans="1:5" ht="15">
      <c r="A22" s="2">
        <v>1.7</v>
      </c>
      <c r="B22" s="36" t="s">
        <v>134</v>
      </c>
      <c r="C22" s="48">
        <v>0.027</v>
      </c>
      <c r="D22" s="7">
        <f>E8</f>
        <v>5575.6</v>
      </c>
      <c r="E22" s="12">
        <f t="shared" si="0"/>
        <v>150.5412</v>
      </c>
    </row>
    <row r="23" spans="1:5" ht="15">
      <c r="A23" s="31">
        <v>2</v>
      </c>
      <c r="B23" s="34" t="s">
        <v>9</v>
      </c>
      <c r="C23" s="27">
        <f>SUM(C24:C34)</f>
        <v>1.762</v>
      </c>
      <c r="D23" s="7">
        <f>E8</f>
        <v>5575.6</v>
      </c>
      <c r="E23" s="40">
        <f t="shared" si="0"/>
        <v>9824.2072</v>
      </c>
    </row>
    <row r="24" spans="1:5" ht="15">
      <c r="A24" s="30">
        <v>2.1</v>
      </c>
      <c r="B24" s="36" t="s">
        <v>10</v>
      </c>
      <c r="C24" s="28">
        <v>0.7985</v>
      </c>
      <c r="D24" s="7">
        <f>E8</f>
        <v>5575.6</v>
      </c>
      <c r="E24" s="12">
        <f t="shared" si="0"/>
        <v>4452.1166</v>
      </c>
    </row>
    <row r="25" spans="1:5" ht="15">
      <c r="A25" s="30">
        <v>2.2</v>
      </c>
      <c r="B25" s="36" t="s">
        <v>11</v>
      </c>
      <c r="C25" s="28">
        <v>0.3804</v>
      </c>
      <c r="D25" s="7">
        <f>E8</f>
        <v>5575.6</v>
      </c>
      <c r="E25" s="12">
        <f t="shared" si="0"/>
        <v>2120.9582400000004</v>
      </c>
    </row>
    <row r="26" spans="1:5" ht="23.25">
      <c r="A26" s="30">
        <v>2.3</v>
      </c>
      <c r="B26" s="36" t="s">
        <v>37</v>
      </c>
      <c r="C26" s="28">
        <v>0.0213</v>
      </c>
      <c r="D26" s="7">
        <f>E8</f>
        <v>5575.6</v>
      </c>
      <c r="E26" s="12">
        <f t="shared" si="0"/>
        <v>118.76028000000001</v>
      </c>
    </row>
    <row r="27" spans="1:5" ht="15">
      <c r="A27" s="30">
        <v>2.4</v>
      </c>
      <c r="B27" s="36" t="s">
        <v>12</v>
      </c>
      <c r="C27" s="28">
        <v>0.28</v>
      </c>
      <c r="D27" s="7">
        <f>E8</f>
        <v>5575.6</v>
      </c>
      <c r="E27" s="12">
        <f t="shared" si="0"/>
        <v>1561.1680000000003</v>
      </c>
    </row>
    <row r="28" spans="1:5" ht="15">
      <c r="A28" s="30">
        <v>2.5</v>
      </c>
      <c r="B28" s="36" t="s">
        <v>38</v>
      </c>
      <c r="C28" s="28">
        <v>0.1254</v>
      </c>
      <c r="D28" s="11">
        <f>E8</f>
        <v>5575.6</v>
      </c>
      <c r="E28" s="12">
        <f t="shared" si="0"/>
        <v>699.1802400000001</v>
      </c>
    </row>
    <row r="29" spans="1:5" ht="23.25">
      <c r="A29" s="30">
        <v>2.6</v>
      </c>
      <c r="B29" s="36" t="s">
        <v>13</v>
      </c>
      <c r="C29" s="28">
        <v>0.009</v>
      </c>
      <c r="D29" s="7">
        <f>E8</f>
        <v>5575.6</v>
      </c>
      <c r="E29" s="12">
        <f t="shared" si="0"/>
        <v>50.1804</v>
      </c>
    </row>
    <row r="30" spans="1:5" ht="15">
      <c r="A30" s="30">
        <v>2.7</v>
      </c>
      <c r="B30" s="36" t="s">
        <v>14</v>
      </c>
      <c r="C30" s="28">
        <v>0.038</v>
      </c>
      <c r="D30" s="7">
        <v>5575.6</v>
      </c>
      <c r="E30" s="12">
        <f t="shared" si="0"/>
        <v>211.8728</v>
      </c>
    </row>
    <row r="31" spans="1:5" ht="15">
      <c r="A31" s="37" t="s">
        <v>146</v>
      </c>
      <c r="B31" s="36" t="s">
        <v>15</v>
      </c>
      <c r="C31" s="28">
        <v>0.0144</v>
      </c>
      <c r="D31" s="7">
        <v>5575.6</v>
      </c>
      <c r="E31" s="12">
        <f t="shared" si="0"/>
        <v>80.28864</v>
      </c>
    </row>
    <row r="32" spans="1:5" ht="15">
      <c r="A32" s="73">
        <v>2.9</v>
      </c>
      <c r="B32" s="36" t="s">
        <v>16</v>
      </c>
      <c r="C32" s="28">
        <v>0.0262</v>
      </c>
      <c r="D32" s="7">
        <v>5575.6</v>
      </c>
      <c r="E32" s="12">
        <f t="shared" si="0"/>
        <v>146.08072</v>
      </c>
    </row>
    <row r="33" spans="1:5" ht="15">
      <c r="A33" s="30">
        <v>2.1</v>
      </c>
      <c r="B33" s="36" t="s">
        <v>17</v>
      </c>
      <c r="C33" s="28">
        <v>0.049</v>
      </c>
      <c r="D33" s="7">
        <f>D30</f>
        <v>5575.6</v>
      </c>
      <c r="E33" s="12">
        <f t="shared" si="0"/>
        <v>273.2044</v>
      </c>
    </row>
    <row r="34" spans="1:5" ht="23.25">
      <c r="A34" s="30">
        <v>2.11</v>
      </c>
      <c r="B34" s="36" t="s">
        <v>136</v>
      </c>
      <c r="C34" s="28">
        <v>0.0198</v>
      </c>
      <c r="D34" s="7">
        <f>D33</f>
        <v>5575.6</v>
      </c>
      <c r="E34" s="12">
        <f t="shared" si="0"/>
        <v>110.39688000000001</v>
      </c>
    </row>
    <row r="35" spans="1:5" ht="23.25">
      <c r="A35" s="31">
        <v>3</v>
      </c>
      <c r="B35" s="34" t="s">
        <v>18</v>
      </c>
      <c r="C35" s="27">
        <f>SUM(C36:C38)</f>
        <v>0</v>
      </c>
      <c r="D35" s="7">
        <f>D33</f>
        <v>5575.6</v>
      </c>
      <c r="E35" s="40">
        <f t="shared" si="0"/>
        <v>0</v>
      </c>
    </row>
    <row r="36" spans="1:5" ht="15">
      <c r="A36" s="30">
        <v>3.1</v>
      </c>
      <c r="B36" s="36" t="s">
        <v>19</v>
      </c>
      <c r="C36" s="28"/>
      <c r="D36" s="7">
        <f>D33</f>
        <v>5575.6</v>
      </c>
      <c r="E36" s="12"/>
    </row>
    <row r="37" spans="1:5" ht="15">
      <c r="A37" s="30">
        <v>3.2</v>
      </c>
      <c r="B37" s="36" t="s">
        <v>20</v>
      </c>
      <c r="C37" s="28"/>
      <c r="D37" s="7">
        <f>D34</f>
        <v>5575.6</v>
      </c>
      <c r="E37" s="12"/>
    </row>
    <row r="38" spans="1:5" ht="15">
      <c r="A38" s="30">
        <v>3.3</v>
      </c>
      <c r="B38" s="36" t="s">
        <v>21</v>
      </c>
      <c r="C38" s="28"/>
      <c r="D38" s="7">
        <f>D37</f>
        <v>5575.6</v>
      </c>
      <c r="E38" s="12"/>
    </row>
    <row r="39" spans="1:5" ht="23.25">
      <c r="A39" s="31">
        <v>4</v>
      </c>
      <c r="B39" s="34" t="s">
        <v>22</v>
      </c>
      <c r="C39" s="27">
        <f>SUM(C40:C46)</f>
        <v>3.1740999999999997</v>
      </c>
      <c r="D39" s="7">
        <f>D38</f>
        <v>5575.6</v>
      </c>
      <c r="E39" s="40">
        <f aca="true" t="shared" si="1" ref="E39:E56">C39*D39</f>
        <v>17697.51196</v>
      </c>
    </row>
    <row r="40" spans="1:5" ht="23.25">
      <c r="A40" s="30">
        <v>4.1</v>
      </c>
      <c r="B40" s="36" t="s">
        <v>39</v>
      </c>
      <c r="C40" s="28">
        <v>1.9848</v>
      </c>
      <c r="D40" s="7">
        <f>D38</f>
        <v>5575.6</v>
      </c>
      <c r="E40" s="12">
        <f t="shared" si="1"/>
        <v>11066.45088</v>
      </c>
    </row>
    <row r="41" spans="1:5" ht="15">
      <c r="A41" s="30">
        <v>4.2</v>
      </c>
      <c r="B41" s="36" t="s">
        <v>113</v>
      </c>
      <c r="C41" s="28">
        <v>0.4009</v>
      </c>
      <c r="D41" s="7">
        <f>D38</f>
        <v>5575.6</v>
      </c>
      <c r="E41" s="12">
        <f t="shared" si="1"/>
        <v>2235.25804</v>
      </c>
    </row>
    <row r="42" spans="1:5" ht="15">
      <c r="A42" s="30">
        <v>4.3</v>
      </c>
      <c r="B42" s="36" t="s">
        <v>23</v>
      </c>
      <c r="C42" s="28">
        <v>0.3953</v>
      </c>
      <c r="D42" s="7">
        <f>D38</f>
        <v>5575.6</v>
      </c>
      <c r="E42" s="12">
        <f t="shared" si="1"/>
        <v>2204.03468</v>
      </c>
    </row>
    <row r="43" spans="1:5" ht="15">
      <c r="A43" s="30">
        <v>4.4</v>
      </c>
      <c r="B43" s="36" t="s">
        <v>137</v>
      </c>
      <c r="C43" s="28">
        <v>0.0383</v>
      </c>
      <c r="D43" s="7">
        <f>D40</f>
        <v>5575.6</v>
      </c>
      <c r="E43" s="12">
        <f t="shared" si="1"/>
        <v>213.54548000000003</v>
      </c>
    </row>
    <row r="44" spans="1:5" ht="15">
      <c r="A44" s="30">
        <v>4.5</v>
      </c>
      <c r="B44" s="36" t="s">
        <v>24</v>
      </c>
      <c r="C44" s="28">
        <v>0.0012</v>
      </c>
      <c r="D44" s="7">
        <f>D42</f>
        <v>5575.6</v>
      </c>
      <c r="E44" s="12">
        <f t="shared" si="1"/>
        <v>6.69072</v>
      </c>
    </row>
    <row r="45" spans="1:5" ht="15">
      <c r="A45" s="30">
        <v>4.6</v>
      </c>
      <c r="B45" s="36" t="s">
        <v>25</v>
      </c>
      <c r="C45" s="28">
        <v>0.0819</v>
      </c>
      <c r="D45" s="7">
        <f>D42</f>
        <v>5575.6</v>
      </c>
      <c r="E45" s="12">
        <f t="shared" si="1"/>
        <v>456.64164000000005</v>
      </c>
    </row>
    <row r="46" spans="1:5" ht="15">
      <c r="A46" s="30">
        <v>4.7</v>
      </c>
      <c r="B46" s="36" t="s">
        <v>40</v>
      </c>
      <c r="C46" s="28">
        <v>0.2717</v>
      </c>
      <c r="D46" s="7">
        <f>D42</f>
        <v>5575.6</v>
      </c>
      <c r="E46" s="12">
        <f t="shared" si="1"/>
        <v>1514.8905200000002</v>
      </c>
    </row>
    <row r="47" spans="1:5" ht="15">
      <c r="A47" s="31">
        <v>5</v>
      </c>
      <c r="B47" s="34" t="s">
        <v>26</v>
      </c>
      <c r="C47" s="27">
        <f>SUM(C48:C51)</f>
        <v>1.1439000000000001</v>
      </c>
      <c r="D47" s="7">
        <f>D42</f>
        <v>5575.6</v>
      </c>
      <c r="E47" s="40">
        <f t="shared" si="1"/>
        <v>6377.928840000001</v>
      </c>
    </row>
    <row r="48" spans="1:5" ht="23.25">
      <c r="A48" s="30">
        <v>5.1</v>
      </c>
      <c r="B48" s="36" t="s">
        <v>41</v>
      </c>
      <c r="C48" s="28">
        <v>0.5794</v>
      </c>
      <c r="D48" s="7">
        <f>D43</f>
        <v>5575.6</v>
      </c>
      <c r="E48" s="12">
        <f t="shared" si="1"/>
        <v>3230.50264</v>
      </c>
    </row>
    <row r="49" spans="1:5" ht="15">
      <c r="A49" s="30">
        <v>5.2</v>
      </c>
      <c r="B49" s="36" t="s">
        <v>113</v>
      </c>
      <c r="C49" s="28">
        <v>0.117</v>
      </c>
      <c r="D49" s="7">
        <f>D43</f>
        <v>5575.6</v>
      </c>
      <c r="E49" s="12">
        <f t="shared" si="1"/>
        <v>652.3452000000001</v>
      </c>
    </row>
    <row r="50" spans="1:5" ht="15">
      <c r="A50" s="30">
        <v>5.3</v>
      </c>
      <c r="B50" s="36" t="s">
        <v>27</v>
      </c>
      <c r="C50" s="28">
        <v>0.1618</v>
      </c>
      <c r="D50" s="7">
        <f>D43</f>
        <v>5575.6</v>
      </c>
      <c r="E50" s="12">
        <f t="shared" si="1"/>
        <v>902.1320800000001</v>
      </c>
    </row>
    <row r="51" spans="1:5" ht="15">
      <c r="A51" s="30">
        <v>5.4</v>
      </c>
      <c r="B51" s="36" t="s">
        <v>28</v>
      </c>
      <c r="C51" s="28">
        <v>0.2857</v>
      </c>
      <c r="D51" s="7">
        <f>D44</f>
        <v>5575.6</v>
      </c>
      <c r="E51" s="12">
        <f t="shared" si="1"/>
        <v>1592.94892</v>
      </c>
    </row>
    <row r="52" spans="1:5" ht="15">
      <c r="A52" s="31">
        <v>6</v>
      </c>
      <c r="B52" s="34" t="s">
        <v>42</v>
      </c>
      <c r="C52" s="27">
        <v>2.1347</v>
      </c>
      <c r="D52" s="7">
        <f>D42</f>
        <v>5575.6</v>
      </c>
      <c r="E52" s="40">
        <f t="shared" si="1"/>
        <v>11902.233320000001</v>
      </c>
    </row>
    <row r="53" spans="1:5" ht="15">
      <c r="A53" s="35">
        <v>6.1</v>
      </c>
      <c r="B53" s="34" t="s">
        <v>115</v>
      </c>
      <c r="C53" s="27">
        <f>C60*9.85%</f>
        <v>1.1100949999999998</v>
      </c>
      <c r="D53" s="7">
        <f>D42</f>
        <v>5575.6</v>
      </c>
      <c r="E53" s="40">
        <f t="shared" si="1"/>
        <v>6189.445682</v>
      </c>
    </row>
    <row r="54" spans="1:5" ht="15">
      <c r="A54" s="31">
        <v>7</v>
      </c>
      <c r="B54" s="34" t="s">
        <v>29</v>
      </c>
      <c r="C54" s="27">
        <v>0.009</v>
      </c>
      <c r="D54" s="7">
        <f>D42</f>
        <v>5575.6</v>
      </c>
      <c r="E54" s="40">
        <f t="shared" si="1"/>
        <v>50.1804</v>
      </c>
    </row>
    <row r="55" spans="1:5" ht="15">
      <c r="A55" s="31">
        <v>8</v>
      </c>
      <c r="B55" s="34" t="s">
        <v>30</v>
      </c>
      <c r="C55" s="29">
        <f>C54+C52+C47+C39+C35+C23+C12</f>
        <v>11.0293694</v>
      </c>
      <c r="D55" s="7">
        <f>D43</f>
        <v>5575.6</v>
      </c>
      <c r="E55" s="40">
        <f t="shared" si="1"/>
        <v>61495.35202664001</v>
      </c>
    </row>
    <row r="56" spans="1:5" ht="15">
      <c r="A56" s="38">
        <v>9</v>
      </c>
      <c r="B56" s="36" t="s">
        <v>31</v>
      </c>
      <c r="C56" s="28">
        <v>0.1152</v>
      </c>
      <c r="D56" s="7">
        <f>D44</f>
        <v>5575.6</v>
      </c>
      <c r="E56" s="12">
        <f t="shared" si="1"/>
        <v>642.30912</v>
      </c>
    </row>
    <row r="57" spans="1:5" ht="15">
      <c r="A57" s="38">
        <v>10</v>
      </c>
      <c r="B57" s="36" t="s">
        <v>43</v>
      </c>
      <c r="C57" s="51">
        <v>0.1254</v>
      </c>
      <c r="D57" s="7">
        <f>D47</f>
        <v>5575.6</v>
      </c>
      <c r="E57" s="12">
        <f>C57*D57+0.17</f>
        <v>699.3502400000001</v>
      </c>
    </row>
    <row r="58" spans="1:7" ht="15">
      <c r="A58" s="31">
        <v>11</v>
      </c>
      <c r="B58" s="54" t="s">
        <v>32</v>
      </c>
      <c r="C58" s="27">
        <f>C55+C56+C57</f>
        <v>11.2699694</v>
      </c>
      <c r="D58" s="7">
        <f>D46</f>
        <v>5575.6</v>
      </c>
      <c r="E58" s="40">
        <f>E55+E56+E57</f>
        <v>62837.011386640006</v>
      </c>
      <c r="G58" s="80"/>
    </row>
    <row r="59" spans="1:5" ht="15" hidden="1">
      <c r="A59" s="65"/>
      <c r="B59" s="50" t="s">
        <v>44</v>
      </c>
      <c r="C59" s="78"/>
      <c r="D59" s="7">
        <f>D49</f>
        <v>5575.6</v>
      </c>
      <c r="E59" s="12"/>
    </row>
    <row r="60" spans="1:5" ht="15">
      <c r="A60" s="30"/>
      <c r="B60" s="30"/>
      <c r="C60" s="75">
        <v>11.27</v>
      </c>
      <c r="D60" s="7">
        <f>D47</f>
        <v>5575.6</v>
      </c>
      <c r="E60" s="12"/>
    </row>
    <row r="61" ht="30" customHeight="1">
      <c r="F61" s="81"/>
    </row>
    <row r="64" ht="15">
      <c r="F64" s="86"/>
    </row>
    <row r="65" spans="2:5" ht="15">
      <c r="B65" t="s">
        <v>151</v>
      </c>
      <c r="E65" s="87" t="s">
        <v>152</v>
      </c>
    </row>
    <row r="69" ht="32.25" customHeight="1"/>
    <row r="115" ht="15">
      <c r="G115" s="80"/>
    </row>
    <row r="117" ht="15" hidden="1"/>
  </sheetData>
  <sheetProtection/>
  <mergeCells count="8">
    <mergeCell ref="A1:E1"/>
    <mergeCell ref="A3:E3"/>
    <mergeCell ref="C11:E11"/>
    <mergeCell ref="A5:E5"/>
    <mergeCell ref="A8:B8"/>
    <mergeCell ref="A9:B9"/>
    <mergeCell ref="A10:B10"/>
    <mergeCell ref="A6:E6"/>
  </mergeCells>
  <hyperlinks>
    <hyperlink ref="A3:E3" location="ГЛАВНАЯ!A1" display="Вернуться на главную страницу к списку домов"/>
  </hyperlink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4.28125" style="0" hidden="1" customWidth="1"/>
    <col min="4" max="4" width="27.28125" style="0" hidden="1" customWidth="1"/>
    <col min="5" max="5" width="32.421875" style="0" customWidth="1"/>
  </cols>
  <sheetData>
    <row r="1" spans="1:5" ht="57.75" customHeight="1" thickBot="1">
      <c r="A1" s="99" t="s">
        <v>158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86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6" t="s">
        <v>1</v>
      </c>
      <c r="B7" s="96"/>
      <c r="C7" s="7"/>
      <c r="D7" s="7"/>
      <c r="E7" s="8">
        <v>2194.5</v>
      </c>
    </row>
    <row r="8" spans="1:5" ht="15">
      <c r="A8" s="96" t="s">
        <v>2</v>
      </c>
      <c r="B8" s="96"/>
      <c r="C8" s="7"/>
      <c r="D8" s="7"/>
      <c r="E8" s="8">
        <v>9.71</v>
      </c>
    </row>
    <row r="9" spans="1:5" ht="15">
      <c r="A9" s="102"/>
      <c r="B9" s="103"/>
      <c r="C9" s="7"/>
      <c r="D9" s="7"/>
      <c r="E9" s="13">
        <f>E7*E8</f>
        <v>21308.595</v>
      </c>
    </row>
    <row r="10" spans="1:5" ht="35.2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23.25">
      <c r="A11" s="33">
        <v>1</v>
      </c>
      <c r="B11" s="34" t="s">
        <v>35</v>
      </c>
      <c r="C11" s="27">
        <f>SUM(C14:C21)</f>
        <v>2.7897661999999994</v>
      </c>
      <c r="D11" s="8">
        <v>2194.5</v>
      </c>
      <c r="E11" s="40">
        <f>C11*D11</f>
        <v>6122.141925899999</v>
      </c>
    </row>
    <row r="12" spans="1:5" ht="15">
      <c r="A12" s="45"/>
      <c r="B12" s="46" t="s">
        <v>4</v>
      </c>
      <c r="C12" s="47"/>
      <c r="D12" s="8">
        <v>2194.5</v>
      </c>
      <c r="E12" s="66"/>
    </row>
    <row r="13" spans="1:5" ht="15">
      <c r="A13" s="3">
        <v>1.1</v>
      </c>
      <c r="B13" s="4" t="s">
        <v>36</v>
      </c>
      <c r="C13" s="5">
        <f>C14+C15</f>
        <v>2.0730999999999997</v>
      </c>
      <c r="D13" s="8">
        <v>2194.5</v>
      </c>
      <c r="E13" s="66">
        <f aca="true" t="shared" si="0" ref="E13:E20">C13*D13</f>
        <v>4549.417949999999</v>
      </c>
    </row>
    <row r="14" spans="1:5" ht="15">
      <c r="A14" s="2"/>
      <c r="B14" s="4" t="s">
        <v>5</v>
      </c>
      <c r="C14" s="6">
        <v>1.9546</v>
      </c>
      <c r="D14" s="8">
        <v>2194.5</v>
      </c>
      <c r="E14" s="66">
        <f t="shared" si="0"/>
        <v>4289.3697</v>
      </c>
    </row>
    <row r="15" spans="1:5" ht="15">
      <c r="A15" s="2"/>
      <c r="B15" s="4" t="s">
        <v>6</v>
      </c>
      <c r="C15" s="6">
        <v>0.1185</v>
      </c>
      <c r="D15" s="8">
        <v>2194.5</v>
      </c>
      <c r="E15" s="66">
        <f t="shared" si="0"/>
        <v>260.04825</v>
      </c>
    </row>
    <row r="16" spans="1:5" ht="15">
      <c r="A16" s="2">
        <v>1.2</v>
      </c>
      <c r="B16" s="4" t="s">
        <v>113</v>
      </c>
      <c r="C16" s="6">
        <f>(C14+C15)*0.202</f>
        <v>0.4187662</v>
      </c>
      <c r="D16" s="8">
        <v>2194.5</v>
      </c>
      <c r="E16" s="66">
        <f t="shared" si="0"/>
        <v>918.9824259</v>
      </c>
    </row>
    <row r="17" spans="1:5" ht="23.25">
      <c r="A17" s="2">
        <v>1.3</v>
      </c>
      <c r="B17" s="4" t="s">
        <v>132</v>
      </c>
      <c r="C17" s="6">
        <v>0.0302</v>
      </c>
      <c r="D17" s="8">
        <v>2194.5</v>
      </c>
      <c r="E17" s="66">
        <f t="shared" si="0"/>
        <v>66.2739</v>
      </c>
    </row>
    <row r="18" spans="1:5" ht="15">
      <c r="A18" s="2">
        <v>1.4</v>
      </c>
      <c r="B18" s="36" t="s">
        <v>7</v>
      </c>
      <c r="C18" s="28">
        <v>0.001</v>
      </c>
      <c r="D18" s="8">
        <v>2194.5</v>
      </c>
      <c r="E18" s="66">
        <f t="shared" si="0"/>
        <v>2.1945</v>
      </c>
    </row>
    <row r="19" spans="1:5" ht="15">
      <c r="A19" s="2">
        <v>1.5</v>
      </c>
      <c r="B19" s="36" t="s">
        <v>8</v>
      </c>
      <c r="C19" s="28">
        <v>0.0821</v>
      </c>
      <c r="D19" s="8">
        <v>2194.5</v>
      </c>
      <c r="E19" s="66">
        <f t="shared" si="0"/>
        <v>180.16845</v>
      </c>
    </row>
    <row r="20" spans="1:5" ht="15">
      <c r="A20" s="2">
        <v>1.6</v>
      </c>
      <c r="B20" s="36" t="s">
        <v>133</v>
      </c>
      <c r="C20" s="28">
        <v>0.1846</v>
      </c>
      <c r="D20" s="8">
        <v>2194.5</v>
      </c>
      <c r="E20" s="66">
        <f t="shared" si="0"/>
        <v>405.1047</v>
      </c>
    </row>
    <row r="21" spans="1:5" ht="15">
      <c r="A21" s="2">
        <v>1.7</v>
      </c>
      <c r="B21" s="36" t="s">
        <v>134</v>
      </c>
      <c r="D21" s="8">
        <v>2194.5</v>
      </c>
      <c r="E21" s="66"/>
    </row>
    <row r="22" spans="1:5" ht="15">
      <c r="A22" s="31">
        <v>2</v>
      </c>
      <c r="B22" s="34" t="s">
        <v>9</v>
      </c>
      <c r="C22" s="27">
        <f>SUM(C23:C33)</f>
        <v>1.8222999999999998</v>
      </c>
      <c r="D22" s="8">
        <v>2194.5</v>
      </c>
      <c r="E22" s="40">
        <f aca="true" t="shared" si="1" ref="E22:E28">C22*D22</f>
        <v>3999.0373499999996</v>
      </c>
    </row>
    <row r="23" spans="1:5" ht="15">
      <c r="A23" s="30">
        <v>2.1</v>
      </c>
      <c r="B23" s="36" t="s">
        <v>10</v>
      </c>
      <c r="C23" s="28">
        <v>0.7985</v>
      </c>
      <c r="D23" s="8">
        <v>2194.5</v>
      </c>
      <c r="E23" s="66">
        <f t="shared" si="1"/>
        <v>1752.30825</v>
      </c>
    </row>
    <row r="24" spans="1:5" ht="15">
      <c r="A24" s="30">
        <v>2.2</v>
      </c>
      <c r="B24" s="36" t="s">
        <v>11</v>
      </c>
      <c r="C24" s="28">
        <v>0.3804</v>
      </c>
      <c r="D24" s="8">
        <v>2194.5</v>
      </c>
      <c r="E24" s="66">
        <f t="shared" si="1"/>
        <v>834.7878000000001</v>
      </c>
    </row>
    <row r="25" spans="1:5" ht="23.25">
      <c r="A25" s="30">
        <v>2.3</v>
      </c>
      <c r="B25" s="36" t="s">
        <v>37</v>
      </c>
      <c r="C25" s="28">
        <v>0.0226</v>
      </c>
      <c r="D25" s="8">
        <v>2194.5</v>
      </c>
      <c r="E25" s="66">
        <f t="shared" si="1"/>
        <v>49.595699999999994</v>
      </c>
    </row>
    <row r="26" spans="1:5" ht="15">
      <c r="A26" s="30">
        <v>2.4</v>
      </c>
      <c r="B26" s="36" t="s">
        <v>12</v>
      </c>
      <c r="C26" s="28">
        <v>0.28</v>
      </c>
      <c r="D26" s="8">
        <v>2194.5</v>
      </c>
      <c r="E26" s="66">
        <f t="shared" si="1"/>
        <v>614.46</v>
      </c>
    </row>
    <row r="27" spans="1:5" ht="15">
      <c r="A27" s="30">
        <v>2.5</v>
      </c>
      <c r="B27" s="36" t="s">
        <v>38</v>
      </c>
      <c r="C27" s="28">
        <v>0.1866</v>
      </c>
      <c r="D27" s="8">
        <v>2194.5</v>
      </c>
      <c r="E27" s="66">
        <f t="shared" si="1"/>
        <v>409.4937</v>
      </c>
    </row>
    <row r="28" spans="1:5" ht="23.25">
      <c r="A28" s="30">
        <v>2.6</v>
      </c>
      <c r="B28" s="36" t="s">
        <v>13</v>
      </c>
      <c r="C28" s="28">
        <v>0.009</v>
      </c>
      <c r="D28" s="8">
        <v>2194.5</v>
      </c>
      <c r="E28" s="66">
        <f t="shared" si="1"/>
        <v>19.7505</v>
      </c>
    </row>
    <row r="29" spans="1:5" ht="15">
      <c r="A29" s="30">
        <v>2.7</v>
      </c>
      <c r="B29" s="36" t="s">
        <v>14</v>
      </c>
      <c r="C29" s="28">
        <v>0.038</v>
      </c>
      <c r="D29" s="8">
        <v>2194.5</v>
      </c>
      <c r="E29" s="66">
        <f aca="true" t="shared" si="2" ref="E29:E34">C29*D29</f>
        <v>83.39099999999999</v>
      </c>
    </row>
    <row r="30" spans="1:5" ht="15">
      <c r="A30" s="37" t="s">
        <v>146</v>
      </c>
      <c r="B30" s="36" t="s">
        <v>15</v>
      </c>
      <c r="C30" s="28">
        <v>0.0144</v>
      </c>
      <c r="D30" s="8">
        <v>2194.5</v>
      </c>
      <c r="E30" s="66">
        <f t="shared" si="2"/>
        <v>31.6008</v>
      </c>
    </row>
    <row r="31" spans="1:5" ht="15">
      <c r="A31" s="30">
        <v>2.9</v>
      </c>
      <c r="B31" s="36" t="s">
        <v>16</v>
      </c>
      <c r="C31" s="28">
        <v>0.0262</v>
      </c>
      <c r="D31" s="8">
        <v>2194.5</v>
      </c>
      <c r="E31" s="66">
        <f t="shared" si="2"/>
        <v>57.4959</v>
      </c>
    </row>
    <row r="32" spans="1:5" ht="15">
      <c r="A32" s="30">
        <v>2.1</v>
      </c>
      <c r="B32" s="36" t="s">
        <v>17</v>
      </c>
      <c r="C32" s="28">
        <v>0.0468</v>
      </c>
      <c r="D32" s="8">
        <v>2194.5</v>
      </c>
      <c r="E32" s="66">
        <f t="shared" si="2"/>
        <v>102.7026</v>
      </c>
    </row>
    <row r="33" spans="1:5" ht="23.25">
      <c r="A33" s="30">
        <v>2.11</v>
      </c>
      <c r="B33" s="36" t="s">
        <v>136</v>
      </c>
      <c r="C33" s="28">
        <v>0.0198</v>
      </c>
      <c r="D33" s="8">
        <v>2194.5</v>
      </c>
      <c r="E33" s="66">
        <f t="shared" si="2"/>
        <v>43.451100000000004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2194.5</v>
      </c>
      <c r="E34" s="40">
        <f t="shared" si="2"/>
        <v>0</v>
      </c>
    </row>
    <row r="35" spans="1:5" ht="15">
      <c r="A35" s="30">
        <v>3.1</v>
      </c>
      <c r="B35" s="36" t="s">
        <v>19</v>
      </c>
      <c r="C35" s="28"/>
      <c r="D35" s="8">
        <v>2194.5</v>
      </c>
      <c r="E35" s="66"/>
    </row>
    <row r="36" spans="1:5" ht="15">
      <c r="A36" s="30">
        <v>3.2</v>
      </c>
      <c r="B36" s="36" t="s">
        <v>20</v>
      </c>
      <c r="C36" s="28"/>
      <c r="D36" s="8">
        <v>2194.5</v>
      </c>
      <c r="E36" s="66"/>
    </row>
    <row r="37" spans="1:5" ht="15">
      <c r="A37" s="30">
        <v>3.3</v>
      </c>
      <c r="B37" s="36" t="s">
        <v>21</v>
      </c>
      <c r="C37" s="28"/>
      <c r="D37" s="8">
        <v>2194.5</v>
      </c>
      <c r="E37" s="66"/>
    </row>
    <row r="38" spans="1:5" ht="23.25">
      <c r="A38" s="31">
        <v>4</v>
      </c>
      <c r="B38" s="34" t="s">
        <v>22</v>
      </c>
      <c r="C38" s="27">
        <f>SUM(C39:C45)</f>
        <v>2.6776296</v>
      </c>
      <c r="D38" s="8">
        <v>2194.5</v>
      </c>
      <c r="E38" s="40">
        <f aca="true" t="shared" si="3" ref="E38:E45">C38*D38</f>
        <v>5876.0581572</v>
      </c>
    </row>
    <row r="39" spans="1:5" ht="23.25">
      <c r="A39" s="30">
        <v>4.1</v>
      </c>
      <c r="B39" s="36" t="s">
        <v>39</v>
      </c>
      <c r="C39" s="28">
        <v>1.9848</v>
      </c>
      <c r="D39" s="8">
        <v>2194.5</v>
      </c>
      <c r="E39" s="66">
        <f t="shared" si="3"/>
        <v>4355.643599999999</v>
      </c>
    </row>
    <row r="40" spans="1:5" ht="15">
      <c r="A40" s="30">
        <v>4.2</v>
      </c>
      <c r="B40" s="36" t="s">
        <v>113</v>
      </c>
      <c r="C40" s="28">
        <f>C39*20.2%</f>
        <v>0.40092959999999994</v>
      </c>
      <c r="D40" s="8">
        <v>2194.5</v>
      </c>
      <c r="E40" s="66">
        <f t="shared" si="3"/>
        <v>879.8400071999998</v>
      </c>
    </row>
    <row r="41" spans="1:5" ht="15">
      <c r="A41" s="30">
        <v>4.3</v>
      </c>
      <c r="B41" s="36" t="s">
        <v>23</v>
      </c>
      <c r="C41" s="28">
        <v>0.1705</v>
      </c>
      <c r="D41" s="8">
        <v>2194.5</v>
      </c>
      <c r="E41" s="66">
        <f t="shared" si="3"/>
        <v>374.16225000000003</v>
      </c>
    </row>
    <row r="42" spans="1:5" ht="15">
      <c r="A42" s="30">
        <v>4.4</v>
      </c>
      <c r="B42" s="36" t="s">
        <v>137</v>
      </c>
      <c r="C42" s="28">
        <v>0.0383</v>
      </c>
      <c r="D42" s="8">
        <v>2194.5</v>
      </c>
      <c r="E42" s="66">
        <f t="shared" si="3"/>
        <v>84.04935</v>
      </c>
    </row>
    <row r="43" spans="1:5" ht="15">
      <c r="A43" s="30">
        <v>4.5</v>
      </c>
      <c r="B43" s="36" t="s">
        <v>24</v>
      </c>
      <c r="C43" s="28">
        <v>0.0012</v>
      </c>
      <c r="D43" s="8">
        <v>2194.5</v>
      </c>
      <c r="E43" s="66">
        <f t="shared" si="3"/>
        <v>2.6334</v>
      </c>
    </row>
    <row r="44" spans="1:5" ht="15">
      <c r="A44" s="30">
        <v>4.6</v>
      </c>
      <c r="B44" s="36" t="s">
        <v>25</v>
      </c>
      <c r="C44" s="28">
        <v>0.0819</v>
      </c>
      <c r="D44" s="8">
        <v>2194.5</v>
      </c>
      <c r="E44" s="66">
        <f t="shared" si="3"/>
        <v>179.72955</v>
      </c>
    </row>
    <row r="45" spans="1:5" ht="15">
      <c r="A45" s="30">
        <v>4.7</v>
      </c>
      <c r="B45" s="36" t="s">
        <v>40</v>
      </c>
      <c r="C45" s="28"/>
      <c r="D45" s="8">
        <v>2194.5</v>
      </c>
      <c r="E45" s="66">
        <f t="shared" si="3"/>
        <v>0</v>
      </c>
    </row>
    <row r="46" spans="1:5" ht="15">
      <c r="A46" s="31">
        <v>5</v>
      </c>
      <c r="B46" s="34" t="s">
        <v>26</v>
      </c>
      <c r="C46" s="27">
        <f>SUM(C47:C50)</f>
        <v>1.0439388</v>
      </c>
      <c r="D46" s="8">
        <v>2194.5</v>
      </c>
      <c r="E46" s="40">
        <f aca="true" t="shared" si="4" ref="E46:E52">C46*D46</f>
        <v>2290.9236966000003</v>
      </c>
    </row>
    <row r="47" spans="1:5" ht="23.25">
      <c r="A47" s="30">
        <v>5.1</v>
      </c>
      <c r="B47" s="36" t="s">
        <v>41</v>
      </c>
      <c r="C47" s="28">
        <v>0.5794</v>
      </c>
      <c r="D47" s="8">
        <v>2194.5</v>
      </c>
      <c r="E47" s="66">
        <f t="shared" si="4"/>
        <v>1271.4933</v>
      </c>
    </row>
    <row r="48" spans="1:5" ht="15">
      <c r="A48" s="30">
        <v>5.2</v>
      </c>
      <c r="B48" s="36" t="s">
        <v>113</v>
      </c>
      <c r="C48" s="28">
        <f>C47*0.202</f>
        <v>0.11703880000000001</v>
      </c>
      <c r="D48" s="8">
        <v>2194.5</v>
      </c>
      <c r="E48" s="66">
        <f t="shared" si="4"/>
        <v>256.84164660000005</v>
      </c>
    </row>
    <row r="49" spans="1:5" ht="15">
      <c r="A49" s="30">
        <v>5.3</v>
      </c>
      <c r="B49" s="36" t="s">
        <v>27</v>
      </c>
      <c r="C49" s="28">
        <v>0.0618</v>
      </c>
      <c r="D49" s="8">
        <v>2194.5</v>
      </c>
      <c r="E49" s="66">
        <f t="shared" si="4"/>
        <v>135.6201</v>
      </c>
    </row>
    <row r="50" spans="1:5" ht="15">
      <c r="A50" s="30">
        <v>5.4</v>
      </c>
      <c r="B50" s="36" t="s">
        <v>28</v>
      </c>
      <c r="C50" s="28">
        <v>0.2857</v>
      </c>
      <c r="D50" s="8">
        <v>2194.5</v>
      </c>
      <c r="E50" s="66">
        <f t="shared" si="4"/>
        <v>626.96865</v>
      </c>
    </row>
    <row r="51" spans="1:5" ht="15">
      <c r="A51" s="31">
        <v>6</v>
      </c>
      <c r="B51" s="34" t="s">
        <v>42</v>
      </c>
      <c r="C51" s="27">
        <v>1.242</v>
      </c>
      <c r="D51" s="8">
        <v>2194.5</v>
      </c>
      <c r="E51" s="40">
        <f t="shared" si="4"/>
        <v>2725.569</v>
      </c>
    </row>
    <row r="52" spans="1:5" ht="15">
      <c r="A52" s="35">
        <v>6.1</v>
      </c>
      <c r="B52" s="34" t="s">
        <v>115</v>
      </c>
      <c r="C52" s="27">
        <f>C59*9.85%</f>
        <v>0.956435</v>
      </c>
      <c r="D52" s="8">
        <v>2194.5</v>
      </c>
      <c r="E52" s="40">
        <f t="shared" si="4"/>
        <v>2098.8966075000003</v>
      </c>
    </row>
    <row r="53" spans="1:5" ht="15">
      <c r="A53" s="31">
        <v>7</v>
      </c>
      <c r="B53" s="34" t="s">
        <v>29</v>
      </c>
      <c r="C53" s="27">
        <v>0.009</v>
      </c>
      <c r="D53" s="8">
        <v>2194.5</v>
      </c>
      <c r="E53" s="40">
        <f>C53*D53+0.05</f>
        <v>19.8005</v>
      </c>
    </row>
    <row r="54" spans="1:5" ht="15">
      <c r="A54" s="31">
        <v>8</v>
      </c>
      <c r="B54" s="34" t="s">
        <v>30</v>
      </c>
      <c r="C54" s="29">
        <f>C53+C51+C46+C38+C34+C22+C11</f>
        <v>9.5846346</v>
      </c>
      <c r="D54" s="8">
        <v>2194.5</v>
      </c>
      <c r="E54" s="40">
        <f>E11+E22+E34+E38+E46+E51+E53</f>
        <v>21033.5306297</v>
      </c>
    </row>
    <row r="55" spans="1:5" ht="15">
      <c r="A55" s="38">
        <v>9</v>
      </c>
      <c r="B55" s="36" t="s">
        <v>31</v>
      </c>
      <c r="C55" s="28"/>
      <c r="D55" s="8">
        <v>2194.5</v>
      </c>
      <c r="E55" s="66"/>
    </row>
    <row r="56" spans="1:5" ht="15">
      <c r="A56" s="38">
        <v>10</v>
      </c>
      <c r="B56" s="36" t="s">
        <v>43</v>
      </c>
      <c r="C56" s="28">
        <v>0.1254</v>
      </c>
      <c r="D56" s="8">
        <v>2194.5</v>
      </c>
      <c r="E56" s="66">
        <f>C56*D56-0.12</f>
        <v>275.07030000000003</v>
      </c>
    </row>
    <row r="57" spans="1:5" ht="15">
      <c r="A57" s="31">
        <v>11</v>
      </c>
      <c r="B57" s="54" t="s">
        <v>32</v>
      </c>
      <c r="C57" s="27">
        <f>C54+C55+C56</f>
        <v>9.7100346</v>
      </c>
      <c r="D57" s="8">
        <v>2194.5</v>
      </c>
      <c r="E57" s="40">
        <f>E54+E55+E56</f>
        <v>21308.6009297</v>
      </c>
    </row>
    <row r="58" spans="3:5" ht="15">
      <c r="C58" s="58"/>
      <c r="E58" s="41"/>
    </row>
    <row r="59" ht="15">
      <c r="C59" s="59">
        <v>9.71</v>
      </c>
    </row>
    <row r="61" spans="2:5" ht="15">
      <c r="B61" t="s">
        <v>151</v>
      </c>
      <c r="E61" s="87" t="s">
        <v>152</v>
      </c>
    </row>
    <row r="63" ht="29.25" customHeight="1"/>
    <row r="70" ht="36" customHeight="1"/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G74" sqref="G74"/>
    </sheetView>
  </sheetViews>
  <sheetFormatPr defaultColWidth="9.140625" defaultRowHeight="15"/>
  <cols>
    <col min="2" max="2" width="42.28125" style="0" customWidth="1"/>
    <col min="3" max="4" width="9.140625" style="0" hidden="1" customWidth="1"/>
    <col min="5" max="5" width="28.421875" style="0" customWidth="1"/>
  </cols>
  <sheetData>
    <row r="1" spans="1:5" ht="49.5" customHeight="1" thickBot="1">
      <c r="A1" s="99" t="s">
        <v>159</v>
      </c>
      <c r="B1" s="99"/>
      <c r="C1" s="99"/>
      <c r="D1" s="99"/>
      <c r="E1" s="99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87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105" t="s">
        <v>1</v>
      </c>
      <c r="B7" s="106"/>
      <c r="C7" s="7"/>
      <c r="D7" s="7"/>
      <c r="E7" s="8">
        <v>4081</v>
      </c>
    </row>
    <row r="8" spans="1:5" ht="15">
      <c r="A8" s="105" t="s">
        <v>2</v>
      </c>
      <c r="B8" s="106"/>
      <c r="C8" s="7"/>
      <c r="D8" s="7"/>
      <c r="E8" s="8">
        <v>14.37</v>
      </c>
    </row>
    <row r="9" spans="1:5" ht="15">
      <c r="A9" s="111"/>
      <c r="B9" s="112"/>
      <c r="C9" s="7"/>
      <c r="D9" s="7"/>
      <c r="E9" s="13">
        <f>E7*E8</f>
        <v>58643.969999999994</v>
      </c>
    </row>
    <row r="10" spans="1:5" ht="34.5" customHeight="1">
      <c r="A10" s="9" t="s">
        <v>34</v>
      </c>
      <c r="B10" s="10" t="s">
        <v>3</v>
      </c>
      <c r="C10" s="108" t="s">
        <v>33</v>
      </c>
      <c r="D10" s="109"/>
      <c r="E10" s="110"/>
    </row>
    <row r="11" spans="1:5" ht="23.25">
      <c r="A11" s="33">
        <v>1</v>
      </c>
      <c r="B11" s="34" t="s">
        <v>35</v>
      </c>
      <c r="C11" s="27">
        <f>SUM(C14:C21)</f>
        <v>2.427799</v>
      </c>
      <c r="D11" s="8">
        <v>4081</v>
      </c>
      <c r="E11" s="40">
        <f>C11*D11</f>
        <v>9907.847719</v>
      </c>
    </row>
    <row r="12" spans="1:5" ht="15">
      <c r="A12" s="45"/>
      <c r="B12" s="46" t="s">
        <v>4</v>
      </c>
      <c r="C12" s="60"/>
      <c r="D12" s="8">
        <v>4081</v>
      </c>
      <c r="E12" s="12"/>
    </row>
    <row r="13" spans="1:5" ht="15">
      <c r="A13" s="3">
        <v>1.1</v>
      </c>
      <c r="B13" s="4" t="s">
        <v>36</v>
      </c>
      <c r="C13" s="5">
        <f>C14+C15</f>
        <v>1.7495</v>
      </c>
      <c r="D13" s="8">
        <v>4081</v>
      </c>
      <c r="E13" s="12">
        <f aca="true" t="shared" si="0" ref="E13:E53">C13*D13</f>
        <v>7139.7095</v>
      </c>
    </row>
    <row r="14" spans="1:5" ht="15">
      <c r="A14" s="2"/>
      <c r="B14" s="4" t="s">
        <v>5</v>
      </c>
      <c r="C14" s="6">
        <v>1.2416</v>
      </c>
      <c r="D14" s="8">
        <v>4081</v>
      </c>
      <c r="E14" s="12">
        <f t="shared" si="0"/>
        <v>5066.9696</v>
      </c>
    </row>
    <row r="15" spans="1:5" ht="15">
      <c r="A15" s="2"/>
      <c r="B15" s="4" t="s">
        <v>6</v>
      </c>
      <c r="C15" s="6">
        <v>0.5079</v>
      </c>
      <c r="D15" s="8">
        <v>4081</v>
      </c>
      <c r="E15" s="12">
        <f t="shared" si="0"/>
        <v>2072.7399</v>
      </c>
    </row>
    <row r="16" spans="1:5" ht="15">
      <c r="A16" s="2">
        <v>1.2</v>
      </c>
      <c r="B16" s="4" t="s">
        <v>113</v>
      </c>
      <c r="C16" s="6">
        <f>C13*20.2%</f>
        <v>0.35339899999999996</v>
      </c>
      <c r="D16" s="8">
        <v>4081</v>
      </c>
      <c r="E16" s="12">
        <f t="shared" si="0"/>
        <v>1442.2213189999998</v>
      </c>
    </row>
    <row r="17" spans="1:5" ht="23.25">
      <c r="A17" s="2">
        <v>1.3</v>
      </c>
      <c r="B17" s="4" t="s">
        <v>132</v>
      </c>
      <c r="C17" s="6">
        <v>0.0302</v>
      </c>
      <c r="D17" s="8">
        <v>4081</v>
      </c>
      <c r="E17" s="12">
        <f t="shared" si="0"/>
        <v>123.2462</v>
      </c>
    </row>
    <row r="18" spans="1:5" ht="15">
      <c r="A18" s="2">
        <v>1.4</v>
      </c>
      <c r="B18" s="36" t="s">
        <v>7</v>
      </c>
      <c r="C18" s="28">
        <v>0.001</v>
      </c>
      <c r="D18" s="8">
        <v>4081</v>
      </c>
      <c r="E18" s="12">
        <f t="shared" si="0"/>
        <v>4.081</v>
      </c>
    </row>
    <row r="19" spans="1:5" ht="15">
      <c r="A19" s="2">
        <v>1.5</v>
      </c>
      <c r="B19" s="36" t="s">
        <v>8</v>
      </c>
      <c r="C19" s="28">
        <v>0.0821</v>
      </c>
      <c r="D19" s="8">
        <v>4081</v>
      </c>
      <c r="E19" s="12">
        <f t="shared" si="0"/>
        <v>335.05010000000004</v>
      </c>
    </row>
    <row r="20" spans="1:5" ht="15">
      <c r="A20" s="2">
        <v>1.6</v>
      </c>
      <c r="B20" s="36" t="s">
        <v>133</v>
      </c>
      <c r="C20" s="28">
        <v>0.1846</v>
      </c>
      <c r="D20" s="8">
        <v>4081</v>
      </c>
      <c r="E20" s="12">
        <f t="shared" si="0"/>
        <v>753.3525999999999</v>
      </c>
    </row>
    <row r="21" spans="1:5" ht="15">
      <c r="A21" s="2">
        <v>1.7</v>
      </c>
      <c r="B21" s="36" t="s">
        <v>134</v>
      </c>
      <c r="C21" s="48">
        <v>0.027</v>
      </c>
      <c r="D21" s="8">
        <v>4081</v>
      </c>
      <c r="E21" s="12">
        <f t="shared" si="0"/>
        <v>110.187</v>
      </c>
    </row>
    <row r="22" spans="1:5" ht="15">
      <c r="A22" s="31">
        <v>2</v>
      </c>
      <c r="B22" s="34" t="s">
        <v>9</v>
      </c>
      <c r="C22" s="27">
        <f>SUM(C23:C33)</f>
        <v>1.7735</v>
      </c>
      <c r="D22" s="8">
        <v>4081</v>
      </c>
      <c r="E22" s="40">
        <f t="shared" si="0"/>
        <v>7237.6535</v>
      </c>
    </row>
    <row r="23" spans="1:5" ht="15">
      <c r="A23" s="30">
        <v>2.1</v>
      </c>
      <c r="B23" s="36" t="s">
        <v>10</v>
      </c>
      <c r="C23" s="28">
        <v>0.7985</v>
      </c>
      <c r="D23" s="8">
        <v>4081</v>
      </c>
      <c r="E23" s="12">
        <f t="shared" si="0"/>
        <v>3258.6785</v>
      </c>
    </row>
    <row r="24" spans="1:5" ht="15">
      <c r="A24" s="30">
        <v>2.2</v>
      </c>
      <c r="B24" s="36" t="s">
        <v>11</v>
      </c>
      <c r="C24" s="28">
        <v>0.3804</v>
      </c>
      <c r="D24" s="8">
        <v>4081</v>
      </c>
      <c r="E24" s="12">
        <f t="shared" si="0"/>
        <v>1552.4124000000002</v>
      </c>
    </row>
    <row r="25" spans="1:5" ht="23.25">
      <c r="A25" s="30">
        <v>2.3</v>
      </c>
      <c r="B25" s="36" t="s">
        <v>37</v>
      </c>
      <c r="C25" s="28">
        <v>0.0203</v>
      </c>
      <c r="D25" s="8">
        <v>4081</v>
      </c>
      <c r="E25" s="12">
        <f t="shared" si="0"/>
        <v>82.84429999999999</v>
      </c>
    </row>
    <row r="26" spans="1:5" ht="15">
      <c r="A26" s="30">
        <v>2.4</v>
      </c>
      <c r="B26" s="36" t="s">
        <v>12</v>
      </c>
      <c r="C26" s="28">
        <v>0.28</v>
      </c>
      <c r="D26" s="8">
        <v>4081</v>
      </c>
      <c r="E26" s="12">
        <f t="shared" si="0"/>
        <v>1142.68</v>
      </c>
    </row>
    <row r="27" spans="1:5" ht="15">
      <c r="A27" s="30">
        <v>2.5</v>
      </c>
      <c r="B27" s="36" t="s">
        <v>38</v>
      </c>
      <c r="C27" s="28">
        <v>0.1099</v>
      </c>
      <c r="D27" s="8">
        <v>4081</v>
      </c>
      <c r="E27" s="12">
        <f t="shared" si="0"/>
        <v>448.5019</v>
      </c>
    </row>
    <row r="28" spans="1:5" ht="23.25">
      <c r="A28" s="30">
        <v>2.6</v>
      </c>
      <c r="B28" s="36" t="s">
        <v>13</v>
      </c>
      <c r="C28" s="28">
        <v>0.009</v>
      </c>
      <c r="D28" s="8">
        <v>4081</v>
      </c>
      <c r="E28" s="12">
        <f t="shared" si="0"/>
        <v>36.729</v>
      </c>
    </row>
    <row r="29" spans="1:5" ht="15">
      <c r="A29" s="30">
        <v>2.7</v>
      </c>
      <c r="B29" s="36" t="s">
        <v>14</v>
      </c>
      <c r="C29" s="28">
        <v>0.038</v>
      </c>
      <c r="D29" s="8">
        <v>4081</v>
      </c>
      <c r="E29" s="12">
        <f t="shared" si="0"/>
        <v>155.078</v>
      </c>
    </row>
    <row r="30" spans="1:5" ht="15">
      <c r="A30" s="37" t="s">
        <v>146</v>
      </c>
      <c r="B30" s="36" t="s">
        <v>15</v>
      </c>
      <c r="C30" s="28">
        <v>0.0144</v>
      </c>
      <c r="D30" s="8">
        <v>4081</v>
      </c>
      <c r="E30" s="12">
        <f t="shared" si="0"/>
        <v>58.7664</v>
      </c>
    </row>
    <row r="31" spans="1:5" ht="23.25">
      <c r="A31" s="73">
        <v>2.9</v>
      </c>
      <c r="B31" s="36" t="s">
        <v>16</v>
      </c>
      <c r="C31" s="28">
        <v>0.0542</v>
      </c>
      <c r="D31" s="8">
        <v>4081</v>
      </c>
      <c r="E31" s="12">
        <f t="shared" si="0"/>
        <v>221.1902</v>
      </c>
    </row>
    <row r="32" spans="1:5" ht="15">
      <c r="A32" s="73">
        <v>2.1</v>
      </c>
      <c r="B32" s="36" t="s">
        <v>17</v>
      </c>
      <c r="C32" s="28">
        <v>0.049</v>
      </c>
      <c r="D32" s="8">
        <v>4081</v>
      </c>
      <c r="E32" s="12">
        <f t="shared" si="0"/>
        <v>199.969</v>
      </c>
    </row>
    <row r="33" spans="1:5" ht="23.25">
      <c r="A33" s="30">
        <v>2.11</v>
      </c>
      <c r="B33" s="36" t="s">
        <v>136</v>
      </c>
      <c r="C33" s="28">
        <v>0.0198</v>
      </c>
      <c r="D33" s="8">
        <v>4081</v>
      </c>
      <c r="E33" s="12">
        <f t="shared" si="0"/>
        <v>80.80380000000001</v>
      </c>
    </row>
    <row r="34" spans="1:5" ht="23.25">
      <c r="A34" s="31">
        <v>3</v>
      </c>
      <c r="B34" s="34" t="s">
        <v>18</v>
      </c>
      <c r="C34" s="27">
        <f>C35+C36+C37+C38</f>
        <v>2.8205000000000005</v>
      </c>
      <c r="D34" s="8">
        <v>4081</v>
      </c>
      <c r="E34" s="40">
        <f t="shared" si="0"/>
        <v>11510.460500000001</v>
      </c>
    </row>
    <row r="35" spans="1:5" ht="15">
      <c r="A35" s="30">
        <v>3.1</v>
      </c>
      <c r="B35" s="36" t="s">
        <v>19</v>
      </c>
      <c r="C35" s="28">
        <v>2.5994</v>
      </c>
      <c r="D35" s="8">
        <v>4081</v>
      </c>
      <c r="E35" s="12">
        <f t="shared" si="0"/>
        <v>10608.1514</v>
      </c>
    </row>
    <row r="36" spans="1:5" ht="15">
      <c r="A36" s="30">
        <v>3.2</v>
      </c>
      <c r="B36" s="36" t="s">
        <v>20</v>
      </c>
      <c r="C36" s="28">
        <v>0.1839</v>
      </c>
      <c r="D36" s="8">
        <v>4081</v>
      </c>
      <c r="E36" s="12">
        <f t="shared" si="0"/>
        <v>750.4959</v>
      </c>
    </row>
    <row r="37" spans="1:5" ht="15">
      <c r="A37" s="30">
        <v>3.3</v>
      </c>
      <c r="B37" s="36" t="s">
        <v>148</v>
      </c>
      <c r="C37" s="28">
        <v>0.0365</v>
      </c>
      <c r="D37" s="8"/>
      <c r="E37" s="12"/>
    </row>
    <row r="38" spans="1:5" ht="15">
      <c r="A38" s="30">
        <v>3.4</v>
      </c>
      <c r="B38" s="36" t="s">
        <v>21</v>
      </c>
      <c r="C38" s="28">
        <v>0.0007</v>
      </c>
      <c r="D38" s="8">
        <v>4081</v>
      </c>
      <c r="E38" s="12">
        <f t="shared" si="0"/>
        <v>2.8567</v>
      </c>
    </row>
    <row r="39" spans="1:5" ht="23.25">
      <c r="A39" s="31">
        <v>4</v>
      </c>
      <c r="B39" s="34" t="s">
        <v>22</v>
      </c>
      <c r="C39" s="27">
        <f>SUM(C40:C46)</f>
        <v>2.9745296</v>
      </c>
      <c r="D39" s="8">
        <v>4081</v>
      </c>
      <c r="E39" s="40">
        <f t="shared" si="0"/>
        <v>12139.0552976</v>
      </c>
    </row>
    <row r="40" spans="1:5" ht="23.25">
      <c r="A40" s="30">
        <v>4.1</v>
      </c>
      <c r="B40" s="36" t="s">
        <v>39</v>
      </c>
      <c r="C40" s="28">
        <v>1.9848</v>
      </c>
      <c r="D40" s="8">
        <v>4081</v>
      </c>
      <c r="E40" s="12">
        <f t="shared" si="0"/>
        <v>8099.9688</v>
      </c>
    </row>
    <row r="41" spans="1:5" ht="15">
      <c r="A41" s="30">
        <v>4.2</v>
      </c>
      <c r="B41" s="36" t="s">
        <v>113</v>
      </c>
      <c r="C41" s="28">
        <f>C40*0.202</f>
        <v>0.4009296</v>
      </c>
      <c r="D41" s="8">
        <v>4081</v>
      </c>
      <c r="E41" s="12">
        <f t="shared" si="0"/>
        <v>1636.1936976</v>
      </c>
    </row>
    <row r="42" spans="1:5" ht="15">
      <c r="A42" s="30">
        <v>4.3</v>
      </c>
      <c r="B42" s="36" t="s">
        <v>23</v>
      </c>
      <c r="C42" s="28">
        <v>0.2753</v>
      </c>
      <c r="D42" s="8">
        <v>4081</v>
      </c>
      <c r="E42" s="12">
        <f t="shared" si="0"/>
        <v>1123.4993</v>
      </c>
    </row>
    <row r="43" spans="1:5" ht="15">
      <c r="A43" s="30">
        <v>4.4</v>
      </c>
      <c r="B43" s="36" t="s">
        <v>137</v>
      </c>
      <c r="C43" s="28">
        <v>0.0383</v>
      </c>
      <c r="D43" s="8">
        <v>4081</v>
      </c>
      <c r="E43" s="12">
        <f t="shared" si="0"/>
        <v>156.3023</v>
      </c>
    </row>
    <row r="44" spans="1:5" ht="15">
      <c r="A44" s="30">
        <v>4.5</v>
      </c>
      <c r="B44" s="36" t="s">
        <v>24</v>
      </c>
      <c r="C44" s="28">
        <v>0.0012</v>
      </c>
      <c r="D44" s="8">
        <v>4081</v>
      </c>
      <c r="E44" s="12">
        <f t="shared" si="0"/>
        <v>4.8972</v>
      </c>
    </row>
    <row r="45" spans="1:5" ht="15">
      <c r="A45" s="30">
        <v>4.6</v>
      </c>
      <c r="B45" s="36" t="s">
        <v>25</v>
      </c>
      <c r="C45" s="28">
        <v>0.0819</v>
      </c>
      <c r="D45" s="8">
        <v>4081</v>
      </c>
      <c r="E45" s="12">
        <f t="shared" si="0"/>
        <v>334.2339</v>
      </c>
    </row>
    <row r="46" spans="1:5" ht="15">
      <c r="A46" s="30">
        <v>4.7</v>
      </c>
      <c r="B46" s="36" t="s">
        <v>40</v>
      </c>
      <c r="C46" s="28">
        <v>0.1921</v>
      </c>
      <c r="D46" s="8">
        <v>4081</v>
      </c>
      <c r="E46" s="12">
        <f t="shared" si="0"/>
        <v>783.9601</v>
      </c>
    </row>
    <row r="47" spans="1:5" ht="15">
      <c r="A47" s="31">
        <v>5</v>
      </c>
      <c r="B47" s="34" t="s">
        <v>26</v>
      </c>
      <c r="C47" s="27">
        <v>1.1439</v>
      </c>
      <c r="D47" s="8">
        <v>4081</v>
      </c>
      <c r="E47" s="40">
        <f t="shared" si="0"/>
        <v>4668.2559</v>
      </c>
    </row>
    <row r="48" spans="1:5" ht="23.25">
      <c r="A48" s="30">
        <v>5.1</v>
      </c>
      <c r="B48" s="36" t="s">
        <v>41</v>
      </c>
      <c r="C48" s="28">
        <v>0.5794</v>
      </c>
      <c r="D48" s="8">
        <v>4081</v>
      </c>
      <c r="E48" s="12">
        <f t="shared" si="0"/>
        <v>2364.5314000000003</v>
      </c>
    </row>
    <row r="49" spans="1:5" ht="15">
      <c r="A49" s="30">
        <v>5.2</v>
      </c>
      <c r="B49" s="36" t="s">
        <v>113</v>
      </c>
      <c r="C49" s="28">
        <f>C48*0.202</f>
        <v>0.11703880000000001</v>
      </c>
      <c r="D49" s="8">
        <v>4081</v>
      </c>
      <c r="E49" s="12">
        <f t="shared" si="0"/>
        <v>477.63534280000005</v>
      </c>
    </row>
    <row r="50" spans="1:5" ht="15">
      <c r="A50" s="30">
        <v>5.3</v>
      </c>
      <c r="B50" s="36" t="s">
        <v>27</v>
      </c>
      <c r="C50" s="28">
        <v>0.1618</v>
      </c>
      <c r="D50" s="8">
        <v>4081</v>
      </c>
      <c r="E50" s="12">
        <f t="shared" si="0"/>
        <v>660.3058</v>
      </c>
    </row>
    <row r="51" spans="1:5" ht="15">
      <c r="A51" s="30">
        <v>5.4</v>
      </c>
      <c r="B51" s="36" t="s">
        <v>28</v>
      </c>
      <c r="C51" s="28">
        <v>0.2857</v>
      </c>
      <c r="D51" s="8">
        <v>4081</v>
      </c>
      <c r="E51" s="12">
        <f t="shared" si="0"/>
        <v>1165.9417</v>
      </c>
    </row>
    <row r="52" spans="1:5" ht="15">
      <c r="A52" s="31">
        <v>6</v>
      </c>
      <c r="B52" s="34" t="s">
        <v>42</v>
      </c>
      <c r="C52" s="27">
        <v>2.682</v>
      </c>
      <c r="D52" s="8">
        <v>4081</v>
      </c>
      <c r="E52" s="40">
        <f t="shared" si="0"/>
        <v>10945.242</v>
      </c>
    </row>
    <row r="53" spans="1:5" ht="15">
      <c r="A53" s="35">
        <v>6.1</v>
      </c>
      <c r="B53" s="34" t="s">
        <v>115</v>
      </c>
      <c r="C53" s="27">
        <f>C60*9.85%</f>
        <v>1.4154449999999998</v>
      </c>
      <c r="D53" s="8">
        <v>4081</v>
      </c>
      <c r="E53" s="40">
        <f t="shared" si="0"/>
        <v>5776.431044999999</v>
      </c>
    </row>
    <row r="54" spans="1:5" ht="15">
      <c r="A54" s="31">
        <v>7</v>
      </c>
      <c r="B54" s="34" t="s">
        <v>29</v>
      </c>
      <c r="C54" s="27">
        <v>0.009</v>
      </c>
      <c r="D54" s="8">
        <v>4081</v>
      </c>
      <c r="E54" s="40">
        <v>36.83</v>
      </c>
    </row>
    <row r="55" spans="1:5" ht="15">
      <c r="A55" s="31">
        <v>8</v>
      </c>
      <c r="B55" s="34" t="s">
        <v>30</v>
      </c>
      <c r="C55" s="29">
        <v>13.8313</v>
      </c>
      <c r="D55" s="8">
        <v>4081</v>
      </c>
      <c r="E55" s="40">
        <f>E11+E22+E34+E39+E47+E52+E54</f>
        <v>56445.34491660001</v>
      </c>
    </row>
    <row r="56" spans="1:5" ht="15">
      <c r="A56" s="38">
        <v>9</v>
      </c>
      <c r="B56" s="36" t="s">
        <v>31</v>
      </c>
      <c r="C56" s="28">
        <v>0.4133</v>
      </c>
      <c r="D56" s="8">
        <v>4081</v>
      </c>
      <c r="E56" s="12">
        <f>C56*D56</f>
        <v>1686.6773</v>
      </c>
    </row>
    <row r="57" spans="1:5" ht="15">
      <c r="A57" s="38">
        <v>10</v>
      </c>
      <c r="B57" s="36" t="s">
        <v>43</v>
      </c>
      <c r="C57" s="28">
        <v>0.1254</v>
      </c>
      <c r="D57" s="8">
        <v>4081</v>
      </c>
      <c r="E57" s="12">
        <f>C57*D57+0.19</f>
        <v>511.9474000000001</v>
      </c>
    </row>
    <row r="58" spans="1:5" ht="15">
      <c r="A58" s="31">
        <v>11</v>
      </c>
      <c r="B58" s="54" t="s">
        <v>32</v>
      </c>
      <c r="C58" s="27">
        <f>C55+C56+C57</f>
        <v>14.370000000000001</v>
      </c>
      <c r="D58" s="8">
        <v>4081</v>
      </c>
      <c r="E58" s="40">
        <f>E55+E56+E57</f>
        <v>58643.96961660001</v>
      </c>
    </row>
    <row r="59" ht="15">
      <c r="C59" s="63"/>
    </row>
    <row r="60" ht="15">
      <c r="C60" s="64">
        <v>14.37</v>
      </c>
    </row>
    <row r="64" spans="2:5" ht="30" customHeight="1">
      <c r="B64" t="s">
        <v>151</v>
      </c>
      <c r="E64" s="87" t="s">
        <v>152</v>
      </c>
    </row>
    <row r="67" spans="1:5" ht="32.25" customHeight="1" thickBot="1">
      <c r="A67" s="99" t="s">
        <v>138</v>
      </c>
      <c r="B67" s="100"/>
      <c r="C67" s="100"/>
      <c r="D67" s="100"/>
      <c r="E67" s="100"/>
    </row>
    <row r="69" spans="1:5" ht="15">
      <c r="A69" s="94" t="s">
        <v>87</v>
      </c>
      <c r="B69" s="94"/>
      <c r="C69" s="94"/>
      <c r="D69" s="94"/>
      <c r="E69" s="94"/>
    </row>
    <row r="70" spans="1:5" ht="15">
      <c r="A70" s="14"/>
      <c r="B70" s="14" t="s">
        <v>155</v>
      </c>
      <c r="C70" s="14"/>
      <c r="D70" s="14"/>
      <c r="E70" s="14"/>
    </row>
    <row r="71" spans="1:5" ht="36" customHeight="1">
      <c r="A71" s="96" t="s">
        <v>1</v>
      </c>
      <c r="B71" s="96"/>
      <c r="C71" s="7"/>
      <c r="D71" s="7"/>
      <c r="E71" s="8">
        <v>4081</v>
      </c>
    </row>
    <row r="72" spans="1:5" ht="15">
      <c r="A72" s="96" t="s">
        <v>2</v>
      </c>
      <c r="B72" s="96"/>
      <c r="C72" s="7"/>
      <c r="D72" s="7"/>
      <c r="E72" s="8">
        <v>14.04</v>
      </c>
    </row>
    <row r="73" spans="1:5" ht="15">
      <c r="A73" s="111" t="s">
        <v>145</v>
      </c>
      <c r="B73" s="112"/>
      <c r="C73" s="7"/>
      <c r="D73" s="7"/>
      <c r="E73" s="13">
        <f>E71*E72</f>
        <v>57297.24</v>
      </c>
    </row>
    <row r="74" spans="1:5" ht="38.25" customHeight="1">
      <c r="A74" s="9" t="s">
        <v>34</v>
      </c>
      <c r="B74" s="10" t="s">
        <v>3</v>
      </c>
      <c r="C74" s="93" t="s">
        <v>156</v>
      </c>
      <c r="D74" s="93"/>
      <c r="E74" s="93"/>
    </row>
    <row r="75" spans="1:5" ht="23.25">
      <c r="A75" s="33">
        <v>1</v>
      </c>
      <c r="B75" s="34" t="s">
        <v>35</v>
      </c>
      <c r="C75" s="27">
        <f>SUM(C78:C85)</f>
        <v>2.427799</v>
      </c>
      <c r="D75" s="8">
        <v>4081</v>
      </c>
      <c r="E75" s="40">
        <f>C75*D75</f>
        <v>9907.847719</v>
      </c>
    </row>
    <row r="76" spans="1:5" ht="15">
      <c r="A76" s="45"/>
      <c r="B76" s="46" t="s">
        <v>4</v>
      </c>
      <c r="C76" s="60"/>
      <c r="D76" s="8">
        <v>4081</v>
      </c>
      <c r="E76" s="12"/>
    </row>
    <row r="77" spans="1:5" ht="15">
      <c r="A77" s="3">
        <v>1.1</v>
      </c>
      <c r="B77" s="4" t="s">
        <v>36</v>
      </c>
      <c r="C77" s="5">
        <f>C78+C79</f>
        <v>1.7495</v>
      </c>
      <c r="D77" s="8">
        <v>4081</v>
      </c>
      <c r="E77" s="12">
        <f aca="true" t="shared" si="1" ref="E77:E100">C77*D77</f>
        <v>7139.7095</v>
      </c>
    </row>
    <row r="78" spans="1:5" ht="15">
      <c r="A78" s="2"/>
      <c r="B78" s="4" t="s">
        <v>5</v>
      </c>
      <c r="C78" s="6">
        <v>1.2416</v>
      </c>
      <c r="D78" s="8">
        <v>4081</v>
      </c>
      <c r="E78" s="12">
        <f t="shared" si="1"/>
        <v>5066.9696</v>
      </c>
    </row>
    <row r="79" spans="1:5" ht="15">
      <c r="A79" s="2"/>
      <c r="B79" s="4" t="s">
        <v>6</v>
      </c>
      <c r="C79" s="6">
        <v>0.5079</v>
      </c>
      <c r="D79" s="8">
        <v>4081</v>
      </c>
      <c r="E79" s="12">
        <f t="shared" si="1"/>
        <v>2072.7399</v>
      </c>
    </row>
    <row r="80" spans="1:5" ht="15">
      <c r="A80" s="2">
        <v>1.2</v>
      </c>
      <c r="B80" s="4" t="s">
        <v>113</v>
      </c>
      <c r="C80" s="6">
        <f>C77*20.2%</f>
        <v>0.35339899999999996</v>
      </c>
      <c r="D80" s="8">
        <v>4081</v>
      </c>
      <c r="E80" s="12">
        <f t="shared" si="1"/>
        <v>1442.2213189999998</v>
      </c>
    </row>
    <row r="81" spans="1:5" ht="23.25">
      <c r="A81" s="2">
        <v>1.3</v>
      </c>
      <c r="B81" s="4" t="s">
        <v>132</v>
      </c>
      <c r="C81" s="6">
        <v>0.0302</v>
      </c>
      <c r="D81" s="8">
        <v>4081</v>
      </c>
      <c r="E81" s="12">
        <f t="shared" si="1"/>
        <v>123.2462</v>
      </c>
    </row>
    <row r="82" spans="1:5" ht="15">
      <c r="A82" s="2">
        <v>1.4</v>
      </c>
      <c r="B82" s="36" t="s">
        <v>7</v>
      </c>
      <c r="C82" s="28">
        <v>0.001</v>
      </c>
      <c r="D82" s="8">
        <v>4081</v>
      </c>
      <c r="E82" s="12">
        <f t="shared" si="1"/>
        <v>4.081</v>
      </c>
    </row>
    <row r="83" spans="1:5" ht="15">
      <c r="A83" s="2">
        <v>1.5</v>
      </c>
      <c r="B83" s="36" t="s">
        <v>8</v>
      </c>
      <c r="C83" s="28">
        <v>0.0821</v>
      </c>
      <c r="D83" s="8">
        <v>4081</v>
      </c>
      <c r="E83" s="12">
        <f t="shared" si="1"/>
        <v>335.05010000000004</v>
      </c>
    </row>
    <row r="84" spans="1:5" ht="15">
      <c r="A84" s="2">
        <v>1.6</v>
      </c>
      <c r="B84" s="36" t="s">
        <v>133</v>
      </c>
      <c r="C84" s="28">
        <v>0.1846</v>
      </c>
      <c r="D84" s="8">
        <v>4081</v>
      </c>
      <c r="E84" s="12">
        <f t="shared" si="1"/>
        <v>753.3525999999999</v>
      </c>
    </row>
    <row r="85" spans="1:5" ht="15">
      <c r="A85" s="2">
        <v>1.7</v>
      </c>
      <c r="B85" s="36" t="s">
        <v>134</v>
      </c>
      <c r="C85" s="48">
        <v>0.027</v>
      </c>
      <c r="D85" s="8">
        <v>4081</v>
      </c>
      <c r="E85" s="12">
        <f t="shared" si="1"/>
        <v>110.187</v>
      </c>
    </row>
    <row r="86" spans="1:5" ht="15">
      <c r="A86" s="31">
        <v>2</v>
      </c>
      <c r="B86" s="34" t="s">
        <v>9</v>
      </c>
      <c r="C86" s="27">
        <f>SUM(C87:C97)</f>
        <v>1.7735</v>
      </c>
      <c r="D86" s="8">
        <v>4081</v>
      </c>
      <c r="E86" s="40">
        <f t="shared" si="1"/>
        <v>7237.6535</v>
      </c>
    </row>
    <row r="87" spans="1:5" ht="15">
      <c r="A87" s="30">
        <v>2.1</v>
      </c>
      <c r="B87" s="36" t="s">
        <v>10</v>
      </c>
      <c r="C87" s="28">
        <v>0.7985</v>
      </c>
      <c r="D87" s="8">
        <v>4081</v>
      </c>
      <c r="E87" s="12">
        <f t="shared" si="1"/>
        <v>3258.6785</v>
      </c>
    </row>
    <row r="88" spans="1:5" ht="15">
      <c r="A88" s="30">
        <v>2.2</v>
      </c>
      <c r="B88" s="36" t="s">
        <v>11</v>
      </c>
      <c r="C88" s="28">
        <v>0.3804</v>
      </c>
      <c r="D88" s="8">
        <v>4081</v>
      </c>
      <c r="E88" s="12">
        <f t="shared" si="1"/>
        <v>1552.4124000000002</v>
      </c>
    </row>
    <row r="89" spans="1:5" ht="23.25">
      <c r="A89" s="30">
        <v>2.3</v>
      </c>
      <c r="B89" s="36" t="s">
        <v>37</v>
      </c>
      <c r="C89" s="28">
        <v>0.0203</v>
      </c>
      <c r="D89" s="8">
        <v>4081</v>
      </c>
      <c r="E89" s="12">
        <f t="shared" si="1"/>
        <v>82.84429999999999</v>
      </c>
    </row>
    <row r="90" spans="1:5" ht="15">
      <c r="A90" s="30">
        <v>2.4</v>
      </c>
      <c r="B90" s="36" t="s">
        <v>12</v>
      </c>
      <c r="C90" s="28">
        <v>0.28</v>
      </c>
      <c r="D90" s="8">
        <v>4081</v>
      </c>
      <c r="E90" s="12">
        <f t="shared" si="1"/>
        <v>1142.68</v>
      </c>
    </row>
    <row r="91" spans="1:5" ht="15">
      <c r="A91" s="30">
        <v>2.5</v>
      </c>
      <c r="B91" s="36" t="s">
        <v>38</v>
      </c>
      <c r="C91" s="28">
        <v>0.1099</v>
      </c>
      <c r="D91" s="8">
        <v>4081</v>
      </c>
      <c r="E91" s="12">
        <f t="shared" si="1"/>
        <v>448.5019</v>
      </c>
    </row>
    <row r="92" spans="1:5" ht="23.25">
      <c r="A92" s="30">
        <v>2.6</v>
      </c>
      <c r="B92" s="36" t="s">
        <v>13</v>
      </c>
      <c r="C92" s="28">
        <v>0.009</v>
      </c>
      <c r="D92" s="8">
        <v>4081</v>
      </c>
      <c r="E92" s="12">
        <f t="shared" si="1"/>
        <v>36.729</v>
      </c>
    </row>
    <row r="93" spans="1:5" ht="15">
      <c r="A93" s="30">
        <v>2.7</v>
      </c>
      <c r="B93" s="36" t="s">
        <v>14</v>
      </c>
      <c r="C93" s="28">
        <v>0.038</v>
      </c>
      <c r="D93" s="8">
        <v>4081</v>
      </c>
      <c r="E93" s="12">
        <f t="shared" si="1"/>
        <v>155.078</v>
      </c>
    </row>
    <row r="94" spans="1:5" ht="15">
      <c r="A94" s="37" t="s">
        <v>146</v>
      </c>
      <c r="B94" s="36" t="s">
        <v>15</v>
      </c>
      <c r="C94" s="28">
        <v>0.0144</v>
      </c>
      <c r="D94" s="8">
        <v>4081</v>
      </c>
      <c r="E94" s="12">
        <f t="shared" si="1"/>
        <v>58.7664</v>
      </c>
    </row>
    <row r="95" spans="1:5" ht="23.25">
      <c r="A95" s="73">
        <v>2.9</v>
      </c>
      <c r="B95" s="36" t="s">
        <v>16</v>
      </c>
      <c r="C95" s="28">
        <v>0.0542</v>
      </c>
      <c r="D95" s="8">
        <v>4081</v>
      </c>
      <c r="E95" s="12">
        <f t="shared" si="1"/>
        <v>221.1902</v>
      </c>
    </row>
    <row r="96" spans="1:5" ht="15">
      <c r="A96" s="73">
        <v>2.1</v>
      </c>
      <c r="B96" s="36" t="s">
        <v>17</v>
      </c>
      <c r="C96" s="28">
        <v>0.049</v>
      </c>
      <c r="D96" s="8">
        <v>4081</v>
      </c>
      <c r="E96" s="12">
        <f t="shared" si="1"/>
        <v>199.969</v>
      </c>
    </row>
    <row r="97" spans="1:5" ht="23.25">
      <c r="A97" s="30">
        <v>2.11</v>
      </c>
      <c r="B97" s="36" t="s">
        <v>136</v>
      </c>
      <c r="C97" s="28">
        <v>0.0198</v>
      </c>
      <c r="D97" s="8">
        <v>4081</v>
      </c>
      <c r="E97" s="12">
        <f t="shared" si="1"/>
        <v>80.80380000000001</v>
      </c>
    </row>
    <row r="98" spans="1:5" ht="23.25">
      <c r="A98" s="31">
        <v>3</v>
      </c>
      <c r="B98" s="34" t="s">
        <v>18</v>
      </c>
      <c r="C98" s="27">
        <f>C99+C100+C101+C102</f>
        <v>2.8205000000000005</v>
      </c>
      <c r="D98" s="8">
        <v>4081</v>
      </c>
      <c r="E98" s="40">
        <f t="shared" si="1"/>
        <v>11510.460500000001</v>
      </c>
    </row>
    <row r="99" spans="1:5" ht="15">
      <c r="A99" s="30">
        <v>3.1</v>
      </c>
      <c r="B99" s="36" t="s">
        <v>19</v>
      </c>
      <c r="C99" s="28">
        <v>2.5994</v>
      </c>
      <c r="D99" s="8">
        <v>4081</v>
      </c>
      <c r="E99" s="12">
        <f t="shared" si="1"/>
        <v>10608.1514</v>
      </c>
    </row>
    <row r="100" spans="1:5" ht="15">
      <c r="A100" s="30">
        <v>3.2</v>
      </c>
      <c r="B100" s="36" t="s">
        <v>20</v>
      </c>
      <c r="C100" s="28">
        <v>0.1839</v>
      </c>
      <c r="D100" s="8">
        <v>4081</v>
      </c>
      <c r="E100" s="12">
        <f t="shared" si="1"/>
        <v>750.4959</v>
      </c>
    </row>
    <row r="101" spans="1:5" ht="15">
      <c r="A101" s="30">
        <v>3.3</v>
      </c>
      <c r="B101" s="36" t="s">
        <v>148</v>
      </c>
      <c r="C101" s="28">
        <v>0.0365</v>
      </c>
      <c r="D101" s="8"/>
      <c r="E101" s="12"/>
    </row>
    <row r="102" spans="1:5" ht="15">
      <c r="A102" s="30">
        <v>3.4</v>
      </c>
      <c r="B102" s="36" t="s">
        <v>21</v>
      </c>
      <c r="C102" s="28">
        <v>0.0007</v>
      </c>
      <c r="D102" s="8">
        <v>4081</v>
      </c>
      <c r="E102" s="12">
        <f aca="true" t="shared" si="2" ref="E102:E117">C102*D102</f>
        <v>2.8567</v>
      </c>
    </row>
    <row r="103" spans="1:5" ht="23.25">
      <c r="A103" s="31">
        <v>4</v>
      </c>
      <c r="B103" s="34" t="s">
        <v>22</v>
      </c>
      <c r="C103" s="27">
        <f>C104+C105+C106+C107+C108+C109+C110</f>
        <v>2.6445296</v>
      </c>
      <c r="D103" s="8">
        <v>4081</v>
      </c>
      <c r="E103" s="40">
        <f t="shared" si="2"/>
        <v>10792.325297599999</v>
      </c>
    </row>
    <row r="104" spans="1:5" ht="23.25">
      <c r="A104" s="30">
        <v>4.1</v>
      </c>
      <c r="B104" s="36" t="s">
        <v>39</v>
      </c>
      <c r="C104" s="28">
        <v>1.9848</v>
      </c>
      <c r="D104" s="8">
        <v>4081</v>
      </c>
      <c r="E104" s="12">
        <f t="shared" si="2"/>
        <v>8099.9688</v>
      </c>
    </row>
    <row r="105" spans="1:5" ht="15">
      <c r="A105" s="30">
        <v>4.2</v>
      </c>
      <c r="B105" s="36" t="s">
        <v>113</v>
      </c>
      <c r="C105" s="28">
        <f>C104*0.202</f>
        <v>0.4009296</v>
      </c>
      <c r="D105" s="8">
        <v>4081</v>
      </c>
      <c r="E105" s="12">
        <f t="shared" si="2"/>
        <v>1636.1936976</v>
      </c>
    </row>
    <row r="106" spans="1:5" ht="15">
      <c r="A106" s="30">
        <v>4.3</v>
      </c>
      <c r="B106" s="36" t="s">
        <v>23</v>
      </c>
      <c r="C106" s="28">
        <v>0.0453</v>
      </c>
      <c r="D106" s="8">
        <v>4081</v>
      </c>
      <c r="E106" s="12">
        <f t="shared" si="2"/>
        <v>184.8693</v>
      </c>
    </row>
    <row r="107" spans="1:5" ht="15">
      <c r="A107" s="30">
        <v>4.4</v>
      </c>
      <c r="B107" s="36" t="s">
        <v>137</v>
      </c>
      <c r="C107" s="28">
        <v>0.0383</v>
      </c>
      <c r="D107" s="8">
        <v>4081</v>
      </c>
      <c r="E107" s="12">
        <f t="shared" si="2"/>
        <v>156.3023</v>
      </c>
    </row>
    <row r="108" spans="1:5" ht="15">
      <c r="A108" s="30">
        <v>4.5</v>
      </c>
      <c r="B108" s="36" t="s">
        <v>24</v>
      </c>
      <c r="C108" s="28">
        <v>0.0012</v>
      </c>
      <c r="D108" s="8">
        <v>4081</v>
      </c>
      <c r="E108" s="12">
        <f t="shared" si="2"/>
        <v>4.8972</v>
      </c>
    </row>
    <row r="109" spans="1:5" ht="15">
      <c r="A109" s="30">
        <v>4.6</v>
      </c>
      <c r="B109" s="36" t="s">
        <v>25</v>
      </c>
      <c r="C109" s="28">
        <v>0.0819</v>
      </c>
      <c r="D109" s="8">
        <v>4081</v>
      </c>
      <c r="E109" s="12">
        <f t="shared" si="2"/>
        <v>334.2339</v>
      </c>
    </row>
    <row r="110" spans="1:5" ht="15">
      <c r="A110" s="30">
        <v>4.7</v>
      </c>
      <c r="B110" s="36" t="s">
        <v>40</v>
      </c>
      <c r="C110" s="28">
        <v>0.0921</v>
      </c>
      <c r="D110" s="8">
        <v>4081</v>
      </c>
      <c r="E110" s="12">
        <f t="shared" si="2"/>
        <v>375.8601</v>
      </c>
    </row>
    <row r="111" spans="1:5" ht="15">
      <c r="A111" s="31">
        <v>5</v>
      </c>
      <c r="B111" s="34" t="s">
        <v>26</v>
      </c>
      <c r="C111" s="27">
        <v>1.1439</v>
      </c>
      <c r="D111" s="8">
        <v>4081</v>
      </c>
      <c r="E111" s="40">
        <f t="shared" si="2"/>
        <v>4668.2559</v>
      </c>
    </row>
    <row r="112" spans="1:5" ht="23.25">
      <c r="A112" s="30">
        <v>5.1</v>
      </c>
      <c r="B112" s="36" t="s">
        <v>41</v>
      </c>
      <c r="C112" s="28">
        <v>0.5794</v>
      </c>
      <c r="D112" s="8">
        <v>4081</v>
      </c>
      <c r="E112" s="12">
        <f t="shared" si="2"/>
        <v>2364.5314000000003</v>
      </c>
    </row>
    <row r="113" spans="1:5" ht="15">
      <c r="A113" s="30">
        <v>5.2</v>
      </c>
      <c r="B113" s="36" t="s">
        <v>113</v>
      </c>
      <c r="C113" s="28">
        <f>C112*0.202</f>
        <v>0.11703880000000001</v>
      </c>
      <c r="D113" s="8">
        <v>4081</v>
      </c>
      <c r="E113" s="12">
        <f t="shared" si="2"/>
        <v>477.63534280000005</v>
      </c>
    </row>
    <row r="114" spans="1:5" ht="15">
      <c r="A114" s="30">
        <v>5.3</v>
      </c>
      <c r="B114" s="36" t="s">
        <v>27</v>
      </c>
      <c r="C114" s="28">
        <v>0.1618</v>
      </c>
      <c r="D114" s="8">
        <v>4081</v>
      </c>
      <c r="E114" s="12">
        <f t="shared" si="2"/>
        <v>660.3058</v>
      </c>
    </row>
    <row r="115" spans="1:5" ht="15">
      <c r="A115" s="30">
        <v>5.4</v>
      </c>
      <c r="B115" s="36" t="s">
        <v>28</v>
      </c>
      <c r="C115" s="28">
        <v>0.2857</v>
      </c>
      <c r="D115" s="8">
        <v>4081</v>
      </c>
      <c r="E115" s="12">
        <f t="shared" si="2"/>
        <v>1165.9417</v>
      </c>
    </row>
    <row r="116" spans="1:5" ht="15">
      <c r="A116" s="31">
        <v>6</v>
      </c>
      <c r="B116" s="34" t="s">
        <v>42</v>
      </c>
      <c r="C116" s="27">
        <v>2.682</v>
      </c>
      <c r="D116" s="8">
        <v>4081</v>
      </c>
      <c r="E116" s="40">
        <f t="shared" si="2"/>
        <v>10945.242</v>
      </c>
    </row>
    <row r="117" spans="1:5" ht="15">
      <c r="A117" s="35">
        <v>6.1</v>
      </c>
      <c r="B117" s="34" t="s">
        <v>115</v>
      </c>
      <c r="C117" s="27">
        <f>C124*9.85%</f>
        <v>1.3829399999999998</v>
      </c>
      <c r="D117" s="8">
        <v>4081</v>
      </c>
      <c r="E117" s="40">
        <f t="shared" si="2"/>
        <v>5643.778139999999</v>
      </c>
    </row>
    <row r="118" spans="1:5" ht="15">
      <c r="A118" s="31">
        <v>7</v>
      </c>
      <c r="B118" s="34" t="s">
        <v>29</v>
      </c>
      <c r="C118" s="27">
        <v>0.009</v>
      </c>
      <c r="D118" s="8">
        <v>4081</v>
      </c>
      <c r="E118" s="40">
        <v>36.83</v>
      </c>
    </row>
    <row r="119" spans="1:5" ht="15">
      <c r="A119" s="31">
        <v>8</v>
      </c>
      <c r="B119" s="34" t="s">
        <v>30</v>
      </c>
      <c r="C119" s="29">
        <f>C75+C86+C98+C103+C111+C116+C118</f>
        <v>13.501228600000001</v>
      </c>
      <c r="D119" s="8">
        <v>4081</v>
      </c>
      <c r="E119" s="40">
        <f>E75+E86+E98+E103+E111+E116+E118</f>
        <v>55098.614916599996</v>
      </c>
    </row>
    <row r="120" spans="1:5" ht="15">
      <c r="A120" s="38">
        <v>9</v>
      </c>
      <c r="B120" s="36" t="s">
        <v>31</v>
      </c>
      <c r="C120" s="28">
        <v>0.4133</v>
      </c>
      <c r="D120" s="8">
        <v>4081</v>
      </c>
      <c r="E120" s="12">
        <f>C120*D120</f>
        <v>1686.6773</v>
      </c>
    </row>
    <row r="121" spans="1:5" ht="15">
      <c r="A121" s="38">
        <v>10</v>
      </c>
      <c r="B121" s="36" t="s">
        <v>43</v>
      </c>
      <c r="C121" s="28">
        <v>0.1254</v>
      </c>
      <c r="D121" s="8">
        <v>4081</v>
      </c>
      <c r="E121" s="12">
        <f>C121*D121+0.19</f>
        <v>511.9474000000001</v>
      </c>
    </row>
    <row r="122" spans="1:5" ht="15">
      <c r="A122" s="31">
        <v>11</v>
      </c>
      <c r="B122" s="54" t="s">
        <v>32</v>
      </c>
      <c r="C122" s="88">
        <f>C119+C120+C121</f>
        <v>14.039928600000001</v>
      </c>
      <c r="D122" s="8">
        <v>4081</v>
      </c>
      <c r="E122" s="40">
        <f>E119+E120+E121</f>
        <v>57297.239616599996</v>
      </c>
    </row>
    <row r="123" ht="15">
      <c r="C123" s="63"/>
    </row>
    <row r="124" ht="15">
      <c r="C124" s="64">
        <v>14.04</v>
      </c>
    </row>
    <row r="128" spans="2:5" ht="30" customHeight="1">
      <c r="B128" t="s">
        <v>151</v>
      </c>
      <c r="E128" s="87" t="s">
        <v>152</v>
      </c>
    </row>
    <row r="135" ht="35.25" customHeight="1"/>
  </sheetData>
  <sheetProtection/>
  <mergeCells count="13">
    <mergeCell ref="A73:B73"/>
    <mergeCell ref="C74:E74"/>
    <mergeCell ref="A67:E67"/>
    <mergeCell ref="A69:E69"/>
    <mergeCell ref="A71:B71"/>
    <mergeCell ref="A72:B72"/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28125" style="0" customWidth="1"/>
    <col min="3" max="3" width="21.140625" style="0" hidden="1" customWidth="1"/>
    <col min="4" max="4" width="18.28125" style="0" hidden="1" customWidth="1"/>
    <col min="5" max="5" width="25.7109375" style="0" customWidth="1"/>
  </cols>
  <sheetData>
    <row r="1" spans="1:5" ht="54.75" customHeight="1" thickBot="1">
      <c r="A1" s="99" t="s">
        <v>157</v>
      </c>
      <c r="B1" s="100"/>
      <c r="C1" s="100"/>
      <c r="D1" s="100"/>
      <c r="E1" s="100"/>
    </row>
    <row r="3" spans="1:5" ht="15">
      <c r="A3" s="101" t="s">
        <v>84</v>
      </c>
      <c r="B3" s="101"/>
      <c r="C3" s="101"/>
      <c r="D3" s="101"/>
      <c r="E3" s="101"/>
    </row>
    <row r="5" spans="1:5" ht="15">
      <c r="A5" s="94" t="s">
        <v>88</v>
      </c>
      <c r="B5" s="94"/>
      <c r="C5" s="94"/>
      <c r="D5" s="94"/>
      <c r="E5" s="94"/>
    </row>
    <row r="6" spans="1:5" ht="15">
      <c r="A6" s="14"/>
      <c r="B6" s="14"/>
      <c r="C6" s="14"/>
      <c r="D6" s="14"/>
      <c r="E6" s="14"/>
    </row>
    <row r="7" spans="1:5" ht="15">
      <c r="A7" s="96" t="s">
        <v>1</v>
      </c>
      <c r="B7" s="96"/>
      <c r="C7" s="7"/>
      <c r="D7" s="7"/>
      <c r="E7" s="8">
        <v>4139.2</v>
      </c>
    </row>
    <row r="8" spans="1:5" ht="15">
      <c r="A8" s="96" t="s">
        <v>2</v>
      </c>
      <c r="B8" s="96"/>
      <c r="C8" s="7"/>
      <c r="D8" s="7"/>
      <c r="E8" s="8">
        <v>11.71</v>
      </c>
    </row>
    <row r="9" spans="1:5" ht="15">
      <c r="A9" s="102"/>
      <c r="B9" s="103"/>
      <c r="C9" s="7"/>
      <c r="D9" s="7"/>
      <c r="E9" s="13">
        <f>E7*E8</f>
        <v>48470.032</v>
      </c>
    </row>
    <row r="10" spans="1:5" ht="45" customHeight="1">
      <c r="A10" s="9" t="s">
        <v>34</v>
      </c>
      <c r="B10" s="10" t="s">
        <v>3</v>
      </c>
      <c r="C10" s="93" t="s">
        <v>33</v>
      </c>
      <c r="D10" s="93"/>
      <c r="E10" s="93"/>
    </row>
    <row r="11" spans="1:5" ht="15">
      <c r="A11" s="33">
        <v>1</v>
      </c>
      <c r="B11" s="34" t="s">
        <v>35</v>
      </c>
      <c r="C11" s="27">
        <f>C14+C15+C16+C17+C18+C19+C20+C21</f>
        <v>2.9916572000000006</v>
      </c>
      <c r="D11" s="8">
        <v>4139.2</v>
      </c>
      <c r="E11" s="40">
        <f>C11*D11</f>
        <v>12383.067482240001</v>
      </c>
    </row>
    <row r="12" spans="1:5" ht="15">
      <c r="A12" s="45"/>
      <c r="B12" s="46" t="s">
        <v>4</v>
      </c>
      <c r="C12" s="47"/>
      <c r="D12" s="8">
        <v>4139.2</v>
      </c>
      <c r="E12" s="12"/>
    </row>
    <row r="13" spans="1:5" ht="15">
      <c r="A13" s="3">
        <v>1.1</v>
      </c>
      <c r="B13" s="4" t="s">
        <v>36</v>
      </c>
      <c r="C13" s="5">
        <f>C14+C15</f>
        <v>2.2186000000000003</v>
      </c>
      <c r="D13" s="8">
        <v>4139.2</v>
      </c>
      <c r="E13" s="12">
        <f aca="true" t="shared" si="0" ref="E13:E34">C13*D13</f>
        <v>9183.229120000002</v>
      </c>
    </row>
    <row r="14" spans="1:7" ht="15">
      <c r="A14" s="2"/>
      <c r="B14" s="4" t="s">
        <v>5</v>
      </c>
      <c r="C14" s="6">
        <v>2.0647</v>
      </c>
      <c r="D14" s="8">
        <v>4139.2</v>
      </c>
      <c r="E14" s="12">
        <f t="shared" si="0"/>
        <v>8546.206240000001</v>
      </c>
      <c r="G14" s="81"/>
    </row>
    <row r="15" spans="1:5" ht="15">
      <c r="A15" s="2"/>
      <c r="B15" s="4" t="s">
        <v>6</v>
      </c>
      <c r="C15" s="6">
        <v>0.1539</v>
      </c>
      <c r="D15" s="8">
        <v>4139.2</v>
      </c>
      <c r="E15" s="12">
        <f t="shared" si="0"/>
        <v>637.02288</v>
      </c>
    </row>
    <row r="16" spans="1:5" ht="15">
      <c r="A16" s="2">
        <v>1.2</v>
      </c>
      <c r="B16" s="4" t="s">
        <v>113</v>
      </c>
      <c r="C16" s="6">
        <f>(C14+C15)*0.202</f>
        <v>0.4481572000000001</v>
      </c>
      <c r="D16" s="8">
        <v>4139.2</v>
      </c>
      <c r="E16" s="12">
        <f t="shared" si="0"/>
        <v>1855.0122822400003</v>
      </c>
    </row>
    <row r="17" spans="1:5" ht="23.25">
      <c r="A17" s="2">
        <v>1.3</v>
      </c>
      <c r="B17" s="4" t="s">
        <v>132</v>
      </c>
      <c r="C17" s="6">
        <v>0.0302</v>
      </c>
      <c r="D17" s="8">
        <v>4139.2</v>
      </c>
      <c r="E17" s="12">
        <f t="shared" si="0"/>
        <v>125.00384</v>
      </c>
    </row>
    <row r="18" spans="1:5" ht="15">
      <c r="A18" s="2">
        <v>1.4</v>
      </c>
      <c r="B18" s="36" t="s">
        <v>7</v>
      </c>
      <c r="C18" s="28">
        <v>0.001</v>
      </c>
      <c r="D18" s="8">
        <v>4139.2</v>
      </c>
      <c r="E18" s="12">
        <f t="shared" si="0"/>
        <v>4.1392</v>
      </c>
    </row>
    <row r="19" spans="1:5" ht="15">
      <c r="A19" s="2">
        <v>1.5</v>
      </c>
      <c r="B19" s="36" t="s">
        <v>8</v>
      </c>
      <c r="C19" s="28">
        <v>0.0821</v>
      </c>
      <c r="D19" s="8">
        <v>4139.2</v>
      </c>
      <c r="E19" s="12">
        <f t="shared" si="0"/>
        <v>339.82832</v>
      </c>
    </row>
    <row r="20" spans="1:5" ht="15">
      <c r="A20" s="2">
        <v>1.6</v>
      </c>
      <c r="B20" s="36" t="s">
        <v>133</v>
      </c>
      <c r="C20" s="28">
        <v>0.1846</v>
      </c>
      <c r="D20" s="8">
        <v>4139.2</v>
      </c>
      <c r="E20" s="12">
        <f t="shared" si="0"/>
        <v>764.0963199999999</v>
      </c>
    </row>
    <row r="21" spans="1:5" ht="15">
      <c r="A21" s="2">
        <v>1.7</v>
      </c>
      <c r="B21" s="36" t="s">
        <v>134</v>
      </c>
      <c r="C21" s="48">
        <v>0.027</v>
      </c>
      <c r="D21" s="8">
        <v>4139.2</v>
      </c>
      <c r="E21" s="12">
        <f t="shared" si="0"/>
        <v>111.7584</v>
      </c>
    </row>
    <row r="22" spans="1:5" ht="15">
      <c r="A22" s="31">
        <v>2</v>
      </c>
      <c r="B22" s="34" t="s">
        <v>9</v>
      </c>
      <c r="C22" s="27">
        <f>SUM(C23:C33)</f>
        <v>1.762</v>
      </c>
      <c r="D22" s="8">
        <v>4139.2</v>
      </c>
      <c r="E22" s="40">
        <f t="shared" si="0"/>
        <v>7293.270399999999</v>
      </c>
    </row>
    <row r="23" spans="1:5" ht="15">
      <c r="A23" s="30">
        <v>2.1</v>
      </c>
      <c r="B23" s="36" t="s">
        <v>10</v>
      </c>
      <c r="C23" s="28">
        <v>0.7985</v>
      </c>
      <c r="D23" s="8">
        <v>4139.2</v>
      </c>
      <c r="E23" s="12">
        <f t="shared" si="0"/>
        <v>3305.1512</v>
      </c>
    </row>
    <row r="24" spans="1:5" ht="15">
      <c r="A24" s="30">
        <v>2.2</v>
      </c>
      <c r="B24" s="36" t="s">
        <v>11</v>
      </c>
      <c r="C24" s="28">
        <v>0.3804</v>
      </c>
      <c r="D24" s="8">
        <v>4139.2</v>
      </c>
      <c r="E24" s="12">
        <f t="shared" si="0"/>
        <v>1574.55168</v>
      </c>
    </row>
    <row r="25" spans="1:5" ht="15">
      <c r="A25" s="30">
        <v>2.3</v>
      </c>
      <c r="B25" s="36" t="s">
        <v>37</v>
      </c>
      <c r="C25" s="28">
        <v>0.0213</v>
      </c>
      <c r="D25" s="8">
        <v>4139.2</v>
      </c>
      <c r="E25" s="12">
        <f t="shared" si="0"/>
        <v>88.16496</v>
      </c>
    </row>
    <row r="26" spans="1:5" ht="15">
      <c r="A26" s="30">
        <v>2.4</v>
      </c>
      <c r="B26" s="36" t="s">
        <v>12</v>
      </c>
      <c r="C26" s="28">
        <v>0.28</v>
      </c>
      <c r="D26" s="8">
        <v>4139.2</v>
      </c>
      <c r="E26" s="12">
        <f t="shared" si="0"/>
        <v>1158.976</v>
      </c>
    </row>
    <row r="27" spans="1:5" ht="15">
      <c r="A27" s="30">
        <v>2.5</v>
      </c>
      <c r="B27" s="36" t="s">
        <v>38</v>
      </c>
      <c r="C27" s="28">
        <v>0.1254</v>
      </c>
      <c r="D27" s="8">
        <v>4139.2</v>
      </c>
      <c r="E27" s="12">
        <f t="shared" si="0"/>
        <v>519.05568</v>
      </c>
    </row>
    <row r="28" spans="1:5" ht="23.25">
      <c r="A28" s="30">
        <v>2.6</v>
      </c>
      <c r="B28" s="36" t="s">
        <v>13</v>
      </c>
      <c r="C28" s="28">
        <v>0.009</v>
      </c>
      <c r="D28" s="8">
        <v>4139.2</v>
      </c>
      <c r="E28" s="12">
        <f t="shared" si="0"/>
        <v>37.25279999999999</v>
      </c>
    </row>
    <row r="29" spans="1:5" ht="15">
      <c r="A29" s="30">
        <v>2.7</v>
      </c>
      <c r="B29" s="36" t="s">
        <v>14</v>
      </c>
      <c r="C29" s="28">
        <v>0.038</v>
      </c>
      <c r="D29" s="8">
        <v>4139.2</v>
      </c>
      <c r="E29" s="12">
        <f t="shared" si="0"/>
        <v>157.28959999999998</v>
      </c>
    </row>
    <row r="30" spans="1:5" ht="15">
      <c r="A30" s="37" t="s">
        <v>146</v>
      </c>
      <c r="B30" s="36" t="s">
        <v>15</v>
      </c>
      <c r="C30" s="28">
        <v>0.0144</v>
      </c>
      <c r="D30" s="8">
        <v>4139.2</v>
      </c>
      <c r="E30" s="12">
        <f t="shared" si="0"/>
        <v>59.604479999999995</v>
      </c>
    </row>
    <row r="31" spans="1:5" ht="15">
      <c r="A31" s="82">
        <v>2.9</v>
      </c>
      <c r="B31" s="36" t="s">
        <v>16</v>
      </c>
      <c r="C31" s="28">
        <v>0.0262</v>
      </c>
      <c r="D31" s="8">
        <v>4139.2</v>
      </c>
      <c r="E31" s="12">
        <f t="shared" si="0"/>
        <v>108.44704</v>
      </c>
    </row>
    <row r="32" spans="1:5" ht="15">
      <c r="A32" s="73">
        <v>2.1</v>
      </c>
      <c r="B32" s="36" t="s">
        <v>17</v>
      </c>
      <c r="C32" s="28">
        <v>0.049</v>
      </c>
      <c r="D32" s="8">
        <v>4139.2</v>
      </c>
      <c r="E32" s="12">
        <f t="shared" si="0"/>
        <v>202.8208</v>
      </c>
    </row>
    <row r="33" spans="1:5" ht="23.25">
      <c r="A33" s="30">
        <v>2.11</v>
      </c>
      <c r="B33" s="36" t="s">
        <v>136</v>
      </c>
      <c r="C33" s="28">
        <v>0.0198</v>
      </c>
      <c r="D33" s="8">
        <v>4139.2</v>
      </c>
      <c r="E33" s="12">
        <f t="shared" si="0"/>
        <v>81.95616</v>
      </c>
    </row>
    <row r="34" spans="1:5" ht="23.25">
      <c r="A34" s="31">
        <v>3</v>
      </c>
      <c r="B34" s="34" t="s">
        <v>18</v>
      </c>
      <c r="C34" s="27">
        <f>SUM(C35:C37)</f>
        <v>0</v>
      </c>
      <c r="D34" s="8">
        <v>4139.2</v>
      </c>
      <c r="E34" s="40">
        <f t="shared" si="0"/>
        <v>0</v>
      </c>
    </row>
    <row r="35" spans="1:5" ht="15">
      <c r="A35" s="30">
        <v>3.1</v>
      </c>
      <c r="B35" s="36" t="s">
        <v>19</v>
      </c>
      <c r="C35" s="28"/>
      <c r="D35" s="8">
        <v>4139.2</v>
      </c>
      <c r="E35" s="12"/>
    </row>
    <row r="36" spans="1:5" ht="15">
      <c r="A36" s="30">
        <v>3.2</v>
      </c>
      <c r="B36" s="36" t="s">
        <v>20</v>
      </c>
      <c r="C36" s="28"/>
      <c r="D36" s="8">
        <v>4139.2</v>
      </c>
      <c r="E36" s="12"/>
    </row>
    <row r="37" spans="1:5" ht="15">
      <c r="A37" s="30">
        <v>3.3</v>
      </c>
      <c r="B37" s="36" t="s">
        <v>21</v>
      </c>
      <c r="C37" s="28"/>
      <c r="D37" s="8">
        <v>4139.2</v>
      </c>
      <c r="E37" s="12"/>
    </row>
    <row r="38" spans="1:5" ht="15">
      <c r="A38" s="31">
        <v>4</v>
      </c>
      <c r="B38" s="34" t="s">
        <v>22</v>
      </c>
      <c r="C38" s="27">
        <f>SUM(C39:C45)</f>
        <v>3.1740999999999997</v>
      </c>
      <c r="D38" s="8">
        <v>4139.2</v>
      </c>
      <c r="E38" s="40">
        <f aca="true" t="shared" si="1" ref="E38:E52">C38*D38</f>
        <v>13138.234719999999</v>
      </c>
    </row>
    <row r="39" spans="1:5" ht="23.25">
      <c r="A39" s="30">
        <v>4.1</v>
      </c>
      <c r="B39" s="36" t="s">
        <v>39</v>
      </c>
      <c r="C39" s="28">
        <v>1.9848</v>
      </c>
      <c r="D39" s="8">
        <v>4139.2</v>
      </c>
      <c r="E39" s="12">
        <f t="shared" si="1"/>
        <v>8215.48416</v>
      </c>
    </row>
    <row r="40" spans="1:5" ht="15">
      <c r="A40" s="30">
        <v>4.2</v>
      </c>
      <c r="B40" s="36" t="s">
        <v>113</v>
      </c>
      <c r="C40" s="28">
        <v>0.4009</v>
      </c>
      <c r="D40" s="8">
        <v>4139.2</v>
      </c>
      <c r="E40" s="12">
        <f t="shared" si="1"/>
        <v>1659.40528</v>
      </c>
    </row>
    <row r="41" spans="1:5" ht="15">
      <c r="A41" s="30">
        <v>4.3</v>
      </c>
      <c r="B41" s="36" t="s">
        <v>23</v>
      </c>
      <c r="C41" s="28">
        <v>0.3953</v>
      </c>
      <c r="D41" s="8">
        <v>4139.2</v>
      </c>
      <c r="E41" s="12">
        <f t="shared" si="1"/>
        <v>1636.2257599999998</v>
      </c>
    </row>
    <row r="42" spans="1:5" ht="15">
      <c r="A42" s="30">
        <v>4.4</v>
      </c>
      <c r="B42" s="36" t="s">
        <v>137</v>
      </c>
      <c r="C42" s="28">
        <v>0.0383</v>
      </c>
      <c r="D42" s="8">
        <v>4139.2</v>
      </c>
      <c r="E42" s="12">
        <f t="shared" si="1"/>
        <v>158.53136</v>
      </c>
    </row>
    <row r="43" spans="1:5" ht="15">
      <c r="A43" s="30">
        <v>4.5</v>
      </c>
      <c r="B43" s="36" t="s">
        <v>24</v>
      </c>
      <c r="C43" s="28">
        <v>0.0012</v>
      </c>
      <c r="D43" s="8">
        <v>4139.2</v>
      </c>
      <c r="E43" s="12">
        <f t="shared" si="1"/>
        <v>4.967039999999999</v>
      </c>
    </row>
    <row r="44" spans="1:5" ht="15">
      <c r="A44" s="30">
        <v>4.6</v>
      </c>
      <c r="B44" s="36" t="s">
        <v>25</v>
      </c>
      <c r="C44" s="28">
        <v>0.0819</v>
      </c>
      <c r="D44" s="8">
        <v>4139.2</v>
      </c>
      <c r="E44" s="12">
        <f t="shared" si="1"/>
        <v>339.00048</v>
      </c>
    </row>
    <row r="45" spans="1:5" ht="15">
      <c r="A45" s="30">
        <v>4.7</v>
      </c>
      <c r="B45" s="36" t="s">
        <v>40</v>
      </c>
      <c r="C45" s="28">
        <v>0.2717</v>
      </c>
      <c r="D45" s="8">
        <v>4139.2</v>
      </c>
      <c r="E45" s="12">
        <f t="shared" si="1"/>
        <v>1124.6206399999999</v>
      </c>
    </row>
    <row r="46" spans="1:5" ht="15">
      <c r="A46" s="31">
        <v>5</v>
      </c>
      <c r="B46" s="34" t="s">
        <v>26</v>
      </c>
      <c r="C46" s="27">
        <f>SUM(C47:C50)</f>
        <v>1.1439000000000001</v>
      </c>
      <c r="D46" s="8">
        <v>4139.2</v>
      </c>
      <c r="E46" s="40">
        <f t="shared" si="1"/>
        <v>4734.83088</v>
      </c>
    </row>
    <row r="47" spans="1:5" ht="23.25">
      <c r="A47" s="30">
        <v>5.1</v>
      </c>
      <c r="B47" s="36" t="s">
        <v>41</v>
      </c>
      <c r="C47" s="28">
        <v>0.5794</v>
      </c>
      <c r="D47" s="8">
        <v>4139.2</v>
      </c>
      <c r="E47" s="12">
        <f t="shared" si="1"/>
        <v>2398.25248</v>
      </c>
    </row>
    <row r="48" spans="1:5" ht="15">
      <c r="A48" s="30">
        <v>5.2</v>
      </c>
      <c r="B48" s="36" t="s">
        <v>113</v>
      </c>
      <c r="C48" s="28">
        <v>0.117</v>
      </c>
      <c r="D48" s="8">
        <v>4139.2</v>
      </c>
      <c r="E48" s="12">
        <f t="shared" si="1"/>
        <v>484.2864</v>
      </c>
    </row>
    <row r="49" spans="1:5" ht="15">
      <c r="A49" s="30">
        <v>5.3</v>
      </c>
      <c r="B49" s="36" t="s">
        <v>27</v>
      </c>
      <c r="C49" s="28">
        <v>0.1618</v>
      </c>
      <c r="D49" s="8">
        <v>4139.2</v>
      </c>
      <c r="E49" s="12">
        <f t="shared" si="1"/>
        <v>669.7225599999999</v>
      </c>
    </row>
    <row r="50" spans="1:5" ht="15">
      <c r="A50" s="30">
        <v>5.4</v>
      </c>
      <c r="B50" s="36" t="s">
        <v>28</v>
      </c>
      <c r="C50" s="28">
        <v>0.2857</v>
      </c>
      <c r="D50" s="8">
        <v>4139.2</v>
      </c>
      <c r="E50" s="12">
        <f t="shared" si="1"/>
        <v>1182.56944</v>
      </c>
    </row>
    <row r="51" spans="1:5" ht="15">
      <c r="A51" s="31">
        <v>6</v>
      </c>
      <c r="B51" s="34" t="s">
        <v>42</v>
      </c>
      <c r="C51" s="27">
        <v>2.2697</v>
      </c>
      <c r="D51" s="8">
        <v>4139.2</v>
      </c>
      <c r="E51" s="40">
        <f t="shared" si="1"/>
        <v>9394.74224</v>
      </c>
    </row>
    <row r="52" spans="1:5" ht="15">
      <c r="A52" s="35">
        <v>6.1</v>
      </c>
      <c r="B52" s="34" t="s">
        <v>115</v>
      </c>
      <c r="C52" s="27">
        <f>C58*9.85%</f>
        <v>1.153435</v>
      </c>
      <c r="D52" s="8">
        <v>4139.2</v>
      </c>
      <c r="E52" s="40">
        <f t="shared" si="1"/>
        <v>4774.298151999999</v>
      </c>
    </row>
    <row r="53" spans="1:5" ht="15">
      <c r="A53" s="31">
        <v>7</v>
      </c>
      <c r="B53" s="34" t="s">
        <v>29</v>
      </c>
      <c r="C53" s="27">
        <v>0.009</v>
      </c>
      <c r="D53" s="8">
        <v>4139.2</v>
      </c>
      <c r="E53" s="40">
        <v>42.53</v>
      </c>
    </row>
    <row r="54" spans="1:5" ht="15">
      <c r="A54" s="31">
        <v>8</v>
      </c>
      <c r="B54" s="34" t="s">
        <v>30</v>
      </c>
      <c r="C54" s="29">
        <f>C53+C51+C46+C38+C34+C22+C11</f>
        <v>11.350357200000001</v>
      </c>
      <c r="D54" s="8">
        <v>4139.2</v>
      </c>
      <c r="E54" s="40">
        <f>E11+E22+E34+E38+E46+E51+E53</f>
        <v>46986.67572224</v>
      </c>
    </row>
    <row r="55" spans="1:5" ht="15">
      <c r="A55" s="38">
        <v>9</v>
      </c>
      <c r="B55" s="36" t="s">
        <v>31</v>
      </c>
      <c r="C55" s="28">
        <v>0.2342</v>
      </c>
      <c r="D55" s="8">
        <v>4139.2</v>
      </c>
      <c r="E55" s="12">
        <f>C55*D55</f>
        <v>969.40064</v>
      </c>
    </row>
    <row r="56" spans="1:5" ht="15">
      <c r="A56" s="38">
        <v>10</v>
      </c>
      <c r="B56" s="36" t="s">
        <v>43</v>
      </c>
      <c r="C56" s="51">
        <v>0.1254</v>
      </c>
      <c r="D56" s="8">
        <v>4139.2</v>
      </c>
      <c r="E56" s="12">
        <f>C56*D56-5.1</f>
        <v>513.95568</v>
      </c>
    </row>
    <row r="57" spans="1:5" ht="15">
      <c r="A57" s="31">
        <v>11</v>
      </c>
      <c r="B57" s="54" t="s">
        <v>32</v>
      </c>
      <c r="C57" s="27">
        <f>C54+C55+C56</f>
        <v>11.709957200000002</v>
      </c>
      <c r="D57" s="8">
        <v>4139.2</v>
      </c>
      <c r="E57" s="40">
        <f>E54+E55+E56</f>
        <v>48470.03204224</v>
      </c>
    </row>
    <row r="58" spans="3:6" ht="15">
      <c r="C58" s="75">
        <v>11.71</v>
      </c>
      <c r="F58" s="80"/>
    </row>
    <row r="59" ht="15">
      <c r="C59" s="57"/>
    </row>
    <row r="61" ht="29.25" customHeight="1"/>
    <row r="63" spans="2:5" ht="15">
      <c r="B63" t="s">
        <v>151</v>
      </c>
      <c r="E63" s="87" t="s">
        <v>152</v>
      </c>
    </row>
    <row r="68" ht="35.25" customHeight="1"/>
    <row r="115" ht="15">
      <c r="F115" s="80"/>
    </row>
  </sheetData>
  <sheetProtection/>
  <mergeCells count="7">
    <mergeCell ref="A1:E1"/>
    <mergeCell ref="A3:E3"/>
    <mergeCell ref="C10:E10"/>
    <mergeCell ref="A5:E5"/>
    <mergeCell ref="A7:B7"/>
    <mergeCell ref="A8:B8"/>
    <mergeCell ref="A9:B9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2014-12-22T06:33:59Z</cp:lastPrinted>
  <dcterms:created xsi:type="dcterms:W3CDTF">2006-09-28T05:33:49Z</dcterms:created>
  <dcterms:modified xsi:type="dcterms:W3CDTF">2015-03-04T12:47:26Z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