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Расчёт 2009 г." sheetId="1" r:id="rId1"/>
  </sheets>
  <definedNames/>
  <calcPr fullCalcOnLoad="1"/>
</workbook>
</file>

<file path=xl/sharedStrings.xml><?xml version="1.0" encoding="utf-8"?>
<sst xmlns="http://schemas.openxmlformats.org/spreadsheetml/2006/main" count="3854" uniqueCount="1929">
  <si>
    <t>б) Уборщица л/клеток 0,23 х 2530 + 72% + 14,2% х 12</t>
  </si>
  <si>
    <t>Итого: З/плата с ЕСН</t>
  </si>
  <si>
    <t>1.2. Приобретение спецодежды и инвентаря 0,0053 х 3637,5 х 12</t>
  </si>
  <si>
    <t>1.3. Приобретение моющих средств  0,01 х 3637,5 х 12</t>
  </si>
  <si>
    <t>1.4. Приобретение песко-соляной смеси 0,003 х 3637,5 х 12</t>
  </si>
  <si>
    <t>1.5. Вывоз крупногабаритного мусора 4,18 х 200 чел. х 12</t>
  </si>
  <si>
    <t xml:space="preserve">2.1. Сбор и вывоз ТБО 200 чел. х 1,5 : 12 = 25,0 м³ х 90,30 х 12 </t>
  </si>
  <si>
    <t xml:space="preserve">2.2. Захоронение ТБО 25,0 м³ х 33,10 х 12 </t>
  </si>
  <si>
    <t>2.3. Расход электроэнергии 10908 кВт х 2,24</t>
  </si>
  <si>
    <t xml:space="preserve">2.4. Дератизация подвалов 1,475 х 533,0 </t>
  </si>
  <si>
    <t>2.5. Дезинсекция контейнеров 0,01 х 3637,5 х 12</t>
  </si>
  <si>
    <t>2.6. Аварийная служба 0,212 х 3637,5 х 12</t>
  </si>
  <si>
    <t xml:space="preserve">2.7. ТО вентканалов   24 шт. х 4,81  </t>
  </si>
  <si>
    <t>2.8. Содержание детско-спортивных площадок 0,05 х 3637,5 х 12</t>
  </si>
  <si>
    <t>2.9. Проведение мероприятий по противопожарной безопасности 0,04 х 3637,5 х 12</t>
  </si>
  <si>
    <t>2.10. ТО электрических плит 108 шт. х 100,73</t>
  </si>
  <si>
    <t xml:space="preserve">-диагностическое обследование лифтов ООО ИЦ "Техлифт" </t>
  </si>
  <si>
    <t>а) техническое освидетельствование: 1л х 1380</t>
  </si>
  <si>
    <t>б) электротехнические работы: 1л х 1567</t>
  </si>
  <si>
    <t>в) измерение сопротивления петли "фаза-нуль":  1л х 56</t>
  </si>
  <si>
    <t xml:space="preserve">-страхование лифтов 6000 : 67 х 1 </t>
  </si>
  <si>
    <t>Тариф на содержание жилья для населения составляет: 488007 : 3637,5 : 12</t>
  </si>
  <si>
    <t>11,18 х 3637,5 х 12</t>
  </si>
  <si>
    <r>
      <t xml:space="preserve">5. Прочие прямые затраты </t>
    </r>
    <r>
      <rPr>
        <sz val="10"/>
        <rFont val="Arial Cyr"/>
        <family val="0"/>
      </rPr>
      <t xml:space="preserve"> 0,56 х 3637,5 х 12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</si>
  <si>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3637,5 х 12</t>
    </r>
  </si>
  <si>
    <r>
      <t xml:space="preserve">7. Внеэксплуатационные расходы </t>
    </r>
    <r>
      <rPr>
        <sz val="10"/>
        <rFont val="Arial Cyr"/>
        <family val="0"/>
      </rPr>
      <t>0,005 х 3637,6 х 12</t>
    </r>
  </si>
  <si>
    <t>страница 15</t>
  </si>
  <si>
    <t>ул. Зубковой, д. 17, корп. 1</t>
  </si>
  <si>
    <t>436,3 : 1650 = 0,26</t>
  </si>
  <si>
    <t>0,56 ед.</t>
  </si>
  <si>
    <t>82,0 : 1200 = 0,07</t>
  </si>
  <si>
    <t>2081,0 : 9000 = 0,23</t>
  </si>
  <si>
    <t>а) Дворник 0,56 х 2530 + 75% + 14,2% х 12</t>
  </si>
  <si>
    <t>б) Уборщица л/клеток  0,23 х 2530 + 72% + 14,2% х 12</t>
  </si>
  <si>
    <t>1.2. Приобретение спецодежды и инвентаря 0,053 х 3755,7 х 12</t>
  </si>
  <si>
    <t>1.3. Приобретение моющих средств  0,01 х 3755,7 х 12</t>
  </si>
  <si>
    <t>1.4. Приобретение песко-соляной смеси 0,003 х 3755,7 х 12</t>
  </si>
  <si>
    <t>1.5. Вывоз крупногабаритного мусора 4,18 х 225 чел. х 12</t>
  </si>
  <si>
    <t>страница 27</t>
  </si>
  <si>
    <t>ул. Зубковой, д. 20, корп. 6</t>
  </si>
  <si>
    <t>823,7 : 1650 = 0,50</t>
  </si>
  <si>
    <t>0,57 ед.</t>
  </si>
  <si>
    <t>665,5 : 9000 = 0,07</t>
  </si>
  <si>
    <t>а) Дворник  0,57 х 2530 + 75% + 14,2% х 12</t>
  </si>
  <si>
    <t>1.2. Приобретение спецодежды и инвентаря 0,053 х 2248,4 х 12</t>
  </si>
  <si>
    <t>1.3. Приобретение моющих средств  0,01 х 2248,4 х 12</t>
  </si>
  <si>
    <t xml:space="preserve">1.4. Приобретение песко-соляной смеси 0,003 х 2248,4 х 12 </t>
  </si>
  <si>
    <t xml:space="preserve">1.5. Вывоз крупногабаритного мусора 4,18 х 106 чел. х 12  </t>
  </si>
  <si>
    <t>2.1. Сбор и вывоз ТБО  106 чел. х 1,5 : 12 = 13,3 м³ х 90,30 х 12</t>
  </si>
  <si>
    <t>2.2. Захоронение ТБО  13,3 м³ х 33,10 х 12</t>
  </si>
  <si>
    <t>2.3. Расход электроэнергии 13608 кВт х 2,24</t>
  </si>
  <si>
    <t xml:space="preserve">2.4. Дератизация подвалов 1,475 х 383,8 </t>
  </si>
  <si>
    <t xml:space="preserve">2.5. Дезинсекция контейнеров 0,01 х 2248,4 х 12 </t>
  </si>
  <si>
    <t xml:space="preserve">2.6. Аварийная служба 0,212 х 2248,4 х 12 </t>
  </si>
  <si>
    <t xml:space="preserve">2.7. ТО вентканалов  14 шт. х 4,81 </t>
  </si>
  <si>
    <t xml:space="preserve">2.8. Содержание детско-спортивных площадок 0,05 х 2248,4 х 12 </t>
  </si>
  <si>
    <t xml:space="preserve">2.9. Проведение мероприятий по противопожарной безопасности 0,04 х 2248,4 х 12 </t>
  </si>
  <si>
    <t>2.10. ТО электрических плит 63 шт. х 100,73</t>
  </si>
  <si>
    <t>в) измерение сопротивления петли "фаза-нуль":  1 л х 56</t>
  </si>
  <si>
    <r>
      <t xml:space="preserve">5. Прочие прямые затраты  </t>
    </r>
    <r>
      <rPr>
        <sz val="10"/>
        <rFont val="Arial Cyr"/>
        <family val="0"/>
      </rPr>
      <t xml:space="preserve">0,56 х 2248,4 х 12 </t>
    </r>
  </si>
  <si>
    <r>
      <t xml:space="preserve">6. Общеэксплуатационные расходы  (управление) </t>
    </r>
    <r>
      <rPr>
        <sz val="10"/>
        <rFont val="Arial Cyr"/>
        <family val="0"/>
      </rPr>
      <t xml:space="preserve">0,97 х 2248,4 х 12 </t>
    </r>
  </si>
  <si>
    <r>
      <t xml:space="preserve">7. Внеэксплуатационные расходы </t>
    </r>
    <r>
      <rPr>
        <sz val="10"/>
        <rFont val="Arial Cyr"/>
        <family val="0"/>
      </rPr>
      <t>0,005 х 2248,4 х 12</t>
    </r>
  </si>
  <si>
    <t>Тариф на содержание жилья для населения составляет: 301644 : 2248,4 : 12</t>
  </si>
  <si>
    <t>11,18 х 2248,4 х 12</t>
  </si>
  <si>
    <t xml:space="preserve">2.1. Сбор и вывоз ТБО 225 чел. х 1,5 : 12 = 28,1 м³ х 90,30 х 12 </t>
  </si>
  <si>
    <t>страница 54</t>
  </si>
  <si>
    <t>Расчёт стоимости робот по содержанию,</t>
  </si>
  <si>
    <t>ул. Тимакова, д. 28</t>
  </si>
  <si>
    <t>466,0 : 1650 = 0,28</t>
  </si>
  <si>
    <t xml:space="preserve">0,54 ед. </t>
  </si>
  <si>
    <t>108,0 : 1200 = 0,09</t>
  </si>
  <si>
    <t>1511,0 : 9000 = 0,17</t>
  </si>
  <si>
    <t>272 : 950 = 0,29</t>
  </si>
  <si>
    <t>а) Дворник  0,54 х 2530 + 75% + 14,2% х 12</t>
  </si>
  <si>
    <t>1.2. Приобретение спецодежды и инвентаря 0,053 х 2703,8 х 12</t>
  </si>
  <si>
    <t>1.3. Приобретение моющих средств 0,01 х 2703,8 х 12</t>
  </si>
  <si>
    <t>1.4. Приобретение песко-соляной смеси 0,003 х 2703,8 х 12</t>
  </si>
  <si>
    <t>1.5. Вывоз крупногабаритного мусора  4,18 х 138 чел. х 12</t>
  </si>
  <si>
    <t>2.1. Сбор и вывоз ТБО  138 чел. х 1,5 : 12 = 17,3 м³ х 90,30 х 12</t>
  </si>
  <si>
    <t>2.2. Захоронение ТБО  17,3 м³ х 33,10 х 12</t>
  </si>
  <si>
    <t>2.3. Расход электроэнергии 6648 кВт х 2,24</t>
  </si>
  <si>
    <t>2.5. Дезинсекция контейнеров 0,01 х 2703,8 х 12</t>
  </si>
  <si>
    <t>2.6. Аварийная служба 0,212 х 2703,8 х 12</t>
  </si>
  <si>
    <t>2.8. Содержание детско-спортивных площадок 0,05 х 2703,8 х 12</t>
  </si>
  <si>
    <t>2.9. Проведение мероприятий по противопожарной безопасности 0,04 х 2703,8 х 12</t>
  </si>
  <si>
    <t>2.10. ТО ВДГО 0,1 х 2703,8 х 12</t>
  </si>
  <si>
    <r>
      <t xml:space="preserve">4. Прочие прямые затраты </t>
    </r>
    <r>
      <rPr>
        <sz val="10"/>
        <rFont val="Arial Cyr"/>
        <family val="0"/>
      </rPr>
      <t>0,56 х 2703,8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</si>
  <si>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2703,8 х 12</t>
    </r>
  </si>
  <si>
    <r>
      <t xml:space="preserve">6. Внеэксплуатационные расходы </t>
    </r>
    <r>
      <rPr>
        <sz val="10"/>
        <rFont val="Arial Cyr"/>
        <family val="0"/>
      </rPr>
      <t>0,005 х 2703,8 х 12</t>
    </r>
  </si>
  <si>
    <t>Тариф на содержание жилья для населения составляет: 295579 : 2703,8 : 12</t>
  </si>
  <si>
    <t>9,11 х 2703,8 х 12</t>
  </si>
  <si>
    <t>страница 55</t>
  </si>
  <si>
    <t>ул. Тимакова, д. 28, корп. 1</t>
  </si>
  <si>
    <t>400,0 : 1650 = 0,24</t>
  </si>
  <si>
    <t>3583,0 : 9000 = 0,40</t>
  </si>
  <si>
    <t>270 : 790 = 0,34</t>
  </si>
  <si>
    <t>а) Дворник  0,64 х 2530 + 75% + 14,2% х 12</t>
  </si>
  <si>
    <t>1.2. Приобретение спецодежды и инвентаря 0,053 х 2702,4 х 12</t>
  </si>
  <si>
    <t>1.3. Приобретение моющих средств 0,01 х 2702,4 х 12</t>
  </si>
  <si>
    <t>1.4. Приобретение песко-соляной смеси 0,003 х 2702,4 х 12</t>
  </si>
  <si>
    <t>1.5. Вывоз крупногабаритного мусора  4,18 х 137 чел. х 12</t>
  </si>
  <si>
    <t>2.1. Сбор и вывоз ТБО 137 чел. х 1,5 : 12 = 17,1 м³ х 90,30 х 12</t>
  </si>
  <si>
    <t>2.2. Захоронение ТБО   17,1 м³ х 33,10 х 12</t>
  </si>
  <si>
    <t>2.3. Расход электроэнергии 6636 кВт х 2,48</t>
  </si>
  <si>
    <t>2.5. Дезинсекция контейнеров 0,01 х 2702,4 х 12</t>
  </si>
  <si>
    <t>2.1.6. Аварийная служба 0,212 х 2702,4 х 12</t>
  </si>
  <si>
    <t xml:space="preserve">2.7. ТО вентканалов   24 шт. х 4,81 </t>
  </si>
  <si>
    <t>2.8. Содержание детско-спортивных площадок 0,05 х 2702,4 х 12</t>
  </si>
  <si>
    <t>2.9. Проведение мероприятий по противопожарной безопасности 0,04 х 2702,4 х 12</t>
  </si>
  <si>
    <t>2.10. ТО ВДГО 0,1 х 2702,4 х 12</t>
  </si>
  <si>
    <r>
      <t xml:space="preserve">4. Прочие прямые затраты </t>
    </r>
    <r>
      <rPr>
        <sz val="10"/>
        <rFont val="Arial Cyr"/>
        <family val="0"/>
      </rPr>
      <t>0,56 х 2702,4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</si>
  <si>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2702,4 х 12</t>
    </r>
  </si>
  <si>
    <r>
      <t xml:space="preserve">6. Внеэксплуатациолнные расходы </t>
    </r>
    <r>
      <rPr>
        <sz val="10"/>
        <rFont val="Arial Cyr"/>
        <family val="0"/>
      </rPr>
      <t>0,005 х 2702,4 х 12</t>
    </r>
  </si>
  <si>
    <t>Тариф на содержание жилья для населения составляет: 295426 : 2702.4 : 12</t>
  </si>
  <si>
    <t>9,11 х 2702,4 х 12</t>
  </si>
  <si>
    <t>страница 56</t>
  </si>
  <si>
    <t>ул. Тимакова, д. 30</t>
  </si>
  <si>
    <t>1,43 ед.</t>
  </si>
  <si>
    <t>303,0 : 1200 = 0,25</t>
  </si>
  <si>
    <t>5573,54 : 9000 = 0,62</t>
  </si>
  <si>
    <t>а) Дворник  1,43 х 2530 + 75% + 14,2% х 12</t>
  </si>
  <si>
    <t>1.2. Приобретение спецодежды и инвентаря  0,053 х 4385,3 х 12</t>
  </si>
  <si>
    <t>1.3. Приобретение моющих средств  0,01 х 4385,3 х 12</t>
  </si>
  <si>
    <t>1.4. Приобретение песко-соляной смеси 0,003 х 4385,3 х 12</t>
  </si>
  <si>
    <t>1.5. Вывоз крупногабаритного мусора 4,18 х 203 чел. х 12</t>
  </si>
  <si>
    <t>2.1. Сбор и вывоз ТБО  203 чел. х 1,5 : 12 = 25,4 м³ х 90,30 х 12</t>
  </si>
  <si>
    <t>2.2. Захоронение ТБО  25,4 м³ х 33,10 х 12</t>
  </si>
  <si>
    <t>2.3. Расход электроэнергии 26028 кВт х 2,24</t>
  </si>
  <si>
    <t xml:space="preserve">2.4. Дератизация подвалов 1,475 х 736,6 </t>
  </si>
  <si>
    <t>2.5. Дезинсекция контейнеров 0,01 х 4385,3 х 12</t>
  </si>
  <si>
    <t>2.6. Аварийная служба 0,212 х 4385,3 х 12</t>
  </si>
  <si>
    <t xml:space="preserve">2.7. ТО вентканалов  38 шт. х 4,81 : 12 </t>
  </si>
  <si>
    <t>2.8. Содержание детско-спортивных площадок 0,05 х 4385,3 х 12</t>
  </si>
  <si>
    <t>2.9. Проведение мероприятий по противопожарной безопасности 0,04 х 4385,3 х 12</t>
  </si>
  <si>
    <t>2.10. ТО ВДГО  0,1 х 4385,3 х 12</t>
  </si>
  <si>
    <r>
      <t xml:space="preserve">5. Прочие прямые затраты  </t>
    </r>
    <r>
      <rPr>
        <sz val="10"/>
        <rFont val="Arial Cyr"/>
        <family val="0"/>
      </rPr>
      <t>0,56 х 4385,3 х 12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</si>
  <si>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4385,3 х 12</t>
    </r>
  </si>
  <si>
    <r>
      <t xml:space="preserve">7. Внеэксплуатационные расходы </t>
    </r>
    <r>
      <rPr>
        <sz val="10"/>
        <rFont val="Arial Cyr"/>
        <family val="0"/>
      </rPr>
      <t>0,005 х 4385,3 х 12</t>
    </r>
  </si>
  <si>
    <t>Тариф на содержание жилья для населения составляет: 588332 : 4385,3 : 12</t>
  </si>
  <si>
    <t>11,18 х 4385,3 х 12</t>
  </si>
  <si>
    <t>а) Дворник 0,33 х 2530 + 75% + 14,2% х 12</t>
  </si>
  <si>
    <t>1.2. Приобретение спецодежды и инвентаря 0,053 х 2346,8 х 12</t>
  </si>
  <si>
    <t>страница 24</t>
  </si>
  <si>
    <t>ул. Зубковой, д. 20, корп. 1</t>
  </si>
  <si>
    <t>372,0 : 1650 = 0,23</t>
  </si>
  <si>
    <t>0,27 ед.</t>
  </si>
  <si>
    <t>386,5 : 9000 = 0,04</t>
  </si>
  <si>
    <t>261,5 : 1050 = 0,25</t>
  </si>
  <si>
    <t>а) Дворник 0,27 х  2530 + 75% + 14,2% х 12</t>
  </si>
  <si>
    <t>1.2. Приобретение спецодежды и инвентаря 0,053 х 2366,1 х 12</t>
  </si>
  <si>
    <t>1.3. Приобретение моющих средств  0,01 х 2366,1 х 12</t>
  </si>
  <si>
    <t>1.4. Приобретение песко-соляной смеси 0,003 х 2366,1 х 12</t>
  </si>
  <si>
    <t>1.5. Вывоз крупногабаритного мусора 4,18 х 125 чел. х 12</t>
  </si>
  <si>
    <t>2.1. Сбор и вывоз ТБО 125 чел. х 1,5 : 12 = 15,6 м³ х 90,30 х 12</t>
  </si>
  <si>
    <t>2.2. Захоронение ТБО  15,6 м³ х 33,10 х 12</t>
  </si>
  <si>
    <t>2.3. Расход электроэнергии 11196 кВт х 2,24</t>
  </si>
  <si>
    <t xml:space="preserve">2.4. Дератизация подвалов 1,475 х 308,8  </t>
  </si>
  <si>
    <t>2.5. Дезинсекция контейнеров 0,01 х 2366,1 х 12</t>
  </si>
  <si>
    <t>2.6. Аварийная служба 0,212 х 2366,1 х 12</t>
  </si>
  <si>
    <t xml:space="preserve">2.7. ТО вентканалов   8 шт. х 4,81 </t>
  </si>
  <si>
    <t>2.8. Содержание детско-спортивных площадок 0,05 х 2366,1 х 12</t>
  </si>
  <si>
    <t>2.9. Проведение мероприятий по противопожарной безопасности 0,04 х 2366,1 х 12</t>
  </si>
  <si>
    <t xml:space="preserve">2.10. ТО электрических плит 40 шт. х 100,73 </t>
  </si>
  <si>
    <t xml:space="preserve">-техническое обслуживание лифтов ООО "Лифтремонт-Сервис"  1 л х 4762,48 х 12 </t>
  </si>
  <si>
    <t>б) электроизмерительные работы: 1 л х 1612</t>
  </si>
  <si>
    <r>
      <t xml:space="preserve">5. Прочие прямые затраты  </t>
    </r>
    <r>
      <rPr>
        <sz val="10"/>
        <rFont val="Arial Cyr"/>
        <family val="0"/>
      </rPr>
      <t>0,56 х 2366,1 х 12</t>
    </r>
  </si>
  <si>
    <r>
      <t xml:space="preserve">6. Общеэксплуатационные расходы  (управление) </t>
    </r>
    <r>
      <rPr>
        <sz val="10"/>
        <rFont val="Arial Cyr"/>
        <family val="0"/>
      </rPr>
      <t>0,97 х 2366,1 х 12</t>
    </r>
  </si>
  <si>
    <r>
      <t xml:space="preserve">7. Внеэксплуатационные расходы </t>
    </r>
    <r>
      <rPr>
        <sz val="10"/>
        <rFont val="Arial Cyr"/>
        <family val="0"/>
      </rPr>
      <t>0,005 х 2366,1 х 12</t>
    </r>
  </si>
  <si>
    <t>Тариф на содержание жилья для населения составляет: 317435 : 2366,1 : 12</t>
  </si>
  <si>
    <t>11,18 х 2366,1 х 12</t>
  </si>
  <si>
    <t>а) Техническое обслуживание лифтов  1 л х 4762,48 х 12</t>
  </si>
  <si>
    <t>1.3. Приобретение моющих средств  0,01 х 2346,6 х 12</t>
  </si>
  <si>
    <t>1.4. Приобретение песко-соляной смеси 0,003 х 2346,6 х 12</t>
  </si>
  <si>
    <t>1.5. Вывоз крупногабаритного мусора 4,18 х 116 чел.х 12</t>
  </si>
  <si>
    <t>2.1. Сбор и вывоз ТБО  116 чел. х 1,5 : 12 = 14,50 м³ х 90,30 х 12</t>
  </si>
  <si>
    <t>2.2. Захоронение ТБО  14,50 м³ х 33,10 х 12</t>
  </si>
  <si>
    <t>2.3. Расход электроэнергии 10464 кВт х 2,24</t>
  </si>
  <si>
    <t>2.4. Дератизация подвалов 1,475 х 309,8</t>
  </si>
  <si>
    <t>2.5. Дезинсекция контейнеров 0,01 х 2346,6 х 12</t>
  </si>
  <si>
    <t>2.6. Аварийная служба 0,212 х 2346,6 х 12</t>
  </si>
  <si>
    <t>2.8. Содержание детско-спортивных площадок 0,05 х 2346,6 х 12</t>
  </si>
  <si>
    <t>2.9. Проведение мероприятий по противопожарной безопасности 0,04 х 2346,6 х 12</t>
  </si>
  <si>
    <t>2.10. ТО электрических плит 40 шт. х 100,73</t>
  </si>
  <si>
    <t>б) Техническое освидетельствование лифтов 1 л х 1452</t>
  </si>
  <si>
    <t>в) Электроизмерительные работы 1 л х 1612</t>
  </si>
  <si>
    <t>г) Измерение сопротивления петли "фаза-нуль" 1 л х 56</t>
  </si>
  <si>
    <t>д) Страхование лифтов 6000 : 67 х 1 л</t>
  </si>
  <si>
    <r>
      <t xml:space="preserve">5. Прочие прямые затраты  </t>
    </r>
    <r>
      <rPr>
        <sz val="10"/>
        <rFont val="Arial Cyr"/>
        <family val="0"/>
      </rPr>
      <t>0,56 х 2346,6 х 12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</si>
  <si>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2346,6 х 12</t>
    </r>
  </si>
  <si>
    <r>
      <t>7. Внеэксплуатационные расходы</t>
    </r>
    <r>
      <rPr>
        <sz val="10"/>
        <rFont val="Arial Cyr"/>
        <family val="0"/>
      </rPr>
      <t xml:space="preserve"> 0.005 х 2346,6 х 12</t>
    </r>
  </si>
  <si>
    <t>Тариф на содержание жилья для населения составляет: 314819 : 2346,6 : 12</t>
  </si>
  <si>
    <t>11,18 х 2346,6 х 12</t>
  </si>
  <si>
    <t>Этажность</t>
  </si>
  <si>
    <t>Квартир</t>
  </si>
  <si>
    <t>Асф. двор.</t>
  </si>
  <si>
    <t>Газонов</t>
  </si>
  <si>
    <t>Асф. фас.</t>
  </si>
  <si>
    <t>2. Содержание домохозяйства</t>
  </si>
  <si>
    <t>Всего: расходов</t>
  </si>
  <si>
    <t>Итого: себестоимость</t>
  </si>
  <si>
    <t>Рентабельность 6%</t>
  </si>
  <si>
    <t xml:space="preserve">Дворник </t>
  </si>
  <si>
    <t>Уб. л/кл.</t>
  </si>
  <si>
    <t>страница 31</t>
  </si>
  <si>
    <t>ул. Новосёлов, д. 14/16</t>
  </si>
  <si>
    <t>563,88 : 1650 = 0,34</t>
  </si>
  <si>
    <t>0,45 ед.</t>
  </si>
  <si>
    <t>967,0 : 9000 = 0,11</t>
  </si>
  <si>
    <t>517,0 : 1050 = 0,49</t>
  </si>
  <si>
    <t>167 : 530 = 0,32</t>
  </si>
  <si>
    <t>0,32 ед.</t>
  </si>
  <si>
    <t>с мусоропр.</t>
  </si>
  <si>
    <t>а) Дворник 0,45 х 2530 + 75% + 14,2% х 12</t>
  </si>
  <si>
    <t>в) Мусоропроводчик 0,32 х 2530 + 72% + 14,2% х 12</t>
  </si>
  <si>
    <t>1.2. Приобретение спецодежды и инвентаря 0,053 х 3569,2 х 12</t>
  </si>
  <si>
    <t xml:space="preserve">1.3. Приобретение моющих средств  0,01 х 3569,2 х 12 </t>
  </si>
  <si>
    <t xml:space="preserve">1.4. Приобретение песко-соляной смеси 0,003 х 3569,2 х 12 </t>
  </si>
  <si>
    <t>1.5. Вывоз крупногабаритного мусора 4,18 х 167 чел. х 12</t>
  </si>
  <si>
    <t>2.1. Сбор и вывоз ТБО 167чел. х 1,5 : 12 = 20,9 м³ х 90,30 х 12</t>
  </si>
  <si>
    <t>2.2. Захоронение ТБО  20,9 м³ х 33,10 х 12</t>
  </si>
  <si>
    <t>2.3. Расход электроэнергии 25836 кВт х 2,24</t>
  </si>
  <si>
    <t xml:space="preserve">2.4. Дератизация подвалов 1,475 х 510,5 </t>
  </si>
  <si>
    <t xml:space="preserve">2.5. Дезинсекция контейнеров 0,01 х 3569,2 х 12 </t>
  </si>
  <si>
    <t xml:space="preserve">2.6. Аварийная служба 0,212 х 3569,2 х 12 </t>
  </si>
  <si>
    <t xml:space="preserve">2.8. Содержание детско-спортивных площадок 0,05 х 3569,2 х 12 </t>
  </si>
  <si>
    <t xml:space="preserve">2.9. Проведение мероприятий по противопожарной безопасности 0,04 х 3569,2 х 12 </t>
  </si>
  <si>
    <t>-техническое обслуживание лифтов ООО "Лифтремонт-Сервис": 2 л х 5662,82 х 12</t>
  </si>
  <si>
    <t>а) техническое освидетельствование: 2 л х 1596</t>
  </si>
  <si>
    <t>в) измерение сопротивления петли "фаза-нуль":  2 л х 56</t>
  </si>
  <si>
    <r>
      <t xml:space="preserve">5. Прочие прямые затраты  </t>
    </r>
    <r>
      <rPr>
        <sz val="10"/>
        <rFont val="Arial Cyr"/>
        <family val="0"/>
      </rPr>
      <t xml:space="preserve">0,56 х 3569,2 х 12 </t>
    </r>
  </si>
  <si>
    <r>
      <t xml:space="preserve">6. Общеэксплуатационные расходы  (управление) </t>
    </r>
    <r>
      <rPr>
        <sz val="10"/>
        <rFont val="Arial Cyr"/>
        <family val="0"/>
      </rPr>
      <t xml:space="preserve">0,97 х 3569,2 х 12 </t>
    </r>
  </si>
  <si>
    <r>
      <t xml:space="preserve">7. Внеэксплуатационные расходы </t>
    </r>
    <r>
      <rPr>
        <sz val="10"/>
        <rFont val="Arial Cyr"/>
        <family val="0"/>
      </rPr>
      <t>0,005 х 3569,2 х 12</t>
    </r>
  </si>
  <si>
    <t>Тариф на содержание жилья для населения составляет: 489551 : 3569,2 : 12</t>
  </si>
  <si>
    <t>11,43 х 3569,2 х 12</t>
  </si>
  <si>
    <t>556 : 790 = 0,70</t>
  </si>
  <si>
    <t>0,7 ед.</t>
  </si>
  <si>
    <t>1. Благоустройство и санитарная очистка домовладения</t>
  </si>
  <si>
    <t>Площадь, м²</t>
  </si>
  <si>
    <t>2114,6 : 1650 = 1,28</t>
  </si>
  <si>
    <t>80,0 : 1200 = 0,07</t>
  </si>
  <si>
    <t>5418,9 : 9000 = 0,60</t>
  </si>
  <si>
    <t xml:space="preserve">Итого: З/плата с ЕСН </t>
  </si>
  <si>
    <t>1.1. Заработная плата</t>
  </si>
  <si>
    <t>ул. Зубковой, д. 1</t>
  </si>
  <si>
    <t>Доход</t>
  </si>
  <si>
    <t>Налог с дохода 6%</t>
  </si>
  <si>
    <t>1.2. Приобретение спецодежды и инвентаря  0,053 х 5702,3 х 12</t>
  </si>
  <si>
    <t>2.1. Сбор и вывоз ТБО 290 чел. х 1,5 : 12 = 36,3 м³ х 90,30 х 12</t>
  </si>
  <si>
    <t xml:space="preserve">2.4. Дератизация подвалов 1,475 х 1441,8 </t>
  </si>
  <si>
    <t>2.6. Аварийная служба 0,212 х 5702,3 х 12</t>
  </si>
  <si>
    <t xml:space="preserve">2.7. ТО вентканалов 48 шт. х 4,81 </t>
  </si>
  <si>
    <r>
      <t xml:space="preserve">6. Внеэксплуатационные расходы </t>
    </r>
    <r>
      <rPr>
        <sz val="10"/>
        <rFont val="Arial Cyr"/>
        <family val="0"/>
      </rPr>
      <t>0,005 х 5702,3 х 12</t>
    </r>
  </si>
  <si>
    <t xml:space="preserve">3. Текущий ремонт </t>
  </si>
  <si>
    <t>а) Дворник 1,95 х 2530 + 75% + 14,2% х 12</t>
  </si>
  <si>
    <r>
      <t>б) Уборщица л/клеток 0,7 х 2530 + 72</t>
    </r>
    <r>
      <rPr>
        <sz val="10"/>
        <rFont val="Arial Cyr"/>
        <family val="0"/>
      </rPr>
      <t>% + 14,2% х 12</t>
    </r>
  </si>
  <si>
    <t>1.5. Вывоз крупногабаритного мусора 4,18 х 290 чел. Х 12</t>
  </si>
  <si>
    <t>2.5. Дезинсекция контейнеров 0,01 х 5702,3 х 12</t>
  </si>
  <si>
    <t>1.3. Приобретение моющих средств 0,01 х 5702,3 х 12</t>
  </si>
  <si>
    <t>1.4. Приобретение песко-соляной смеси 0,003 х 5702,3 х 12</t>
  </si>
  <si>
    <t>9,11 х 5702.3 х 12</t>
  </si>
  <si>
    <t>Тариф на содержание жилья для населения составляет: 623375 : 5702,3 : 12</t>
  </si>
  <si>
    <t>Лестничных клеток</t>
  </si>
  <si>
    <t>страница 1</t>
  </si>
  <si>
    <t>Расчёт стоимости работ по содержанию,</t>
  </si>
  <si>
    <t>управлению многоквартирным домом на 2009 год</t>
  </si>
  <si>
    <t>2.3. Расход электроэнергии 11844 кВт х 2,24</t>
  </si>
  <si>
    <t>2.2. Захоронение ТБО 36,3 м³ х 33,10 х 12</t>
  </si>
  <si>
    <t>2.8. Содержание детско-спортивных площадок 0,05 х 5702,3 х 12</t>
  </si>
  <si>
    <t>2.9. Проведение мероприятий по противопожарной безопасности 0,04 х 5702,3 х 12</t>
  </si>
  <si>
    <r>
      <t xml:space="preserve">4. Прочие прямые затраты </t>
    </r>
    <r>
      <rPr>
        <sz val="10"/>
        <rFont val="Arial Cyr"/>
        <family val="0"/>
      </rPr>
      <t>0,56 х 5702,3 х 12</t>
    </r>
  </si>
  <si>
    <t>2.10.ТО ВДГО 0,1 х 5702,3 х 12</t>
  </si>
  <si>
    <t>Пояснение</t>
  </si>
  <si>
    <t>Управленчесеик расходы</t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</si>
  <si>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5702,3 х 12</t>
    </r>
  </si>
  <si>
    <t>от всех расходов</t>
  </si>
  <si>
    <t>страница 2</t>
  </si>
  <si>
    <t>управлению многокывартирным домом на 2009 год</t>
  </si>
  <si>
    <t>ул. Зубковой, д. 2</t>
  </si>
  <si>
    <t>-</t>
  </si>
  <si>
    <t>831,35 : 1650 = 0,50</t>
  </si>
  <si>
    <t>0,99 ед</t>
  </si>
  <si>
    <t>4413,25 : 9000 = 0,49</t>
  </si>
  <si>
    <t>538 : 790 = 0,68</t>
  </si>
  <si>
    <t>0,68 ед.</t>
  </si>
  <si>
    <t>а) Дворник 0,99 х 2530 + 75% + 14,2% х 12</t>
  </si>
  <si>
    <t>б) Уборщица л/клеток  0,68 х 2530 + 72% + 14,2%  х 12</t>
  </si>
  <si>
    <t xml:space="preserve">Итого: З/плата с ЕСН  </t>
  </si>
  <si>
    <t>1.2. Приобретение спецодежды и инвентаря 0,053 х 5673,3 х 12</t>
  </si>
  <si>
    <t>1.3. Приобретение моющих средств 0,01 х 5673,3 х 12</t>
  </si>
  <si>
    <t>1.4. Приобретение песко-соляной смеси 0,003 х 5673,3 х 12</t>
  </si>
  <si>
    <t>1.5. Вывоз крупногабаритного мусора 4,18 х 279 чел. х 12</t>
  </si>
  <si>
    <t>2.1. Сбор и вывоз ТБО 279 чел. х 1,5 : 12 = 34,9 м³ х 90,30 х 12</t>
  </si>
  <si>
    <t>2.2. Захоронение ТБО 34,9 м³ х 33,10 х 12</t>
  </si>
  <si>
    <t>2.3. Расход электроэнергии 12648 кВт х 2,24</t>
  </si>
  <si>
    <t xml:space="preserve">2.4. Дератизация подвалов 1,475 х 1458,3 </t>
  </si>
  <si>
    <t>2.5. Дезинсекция контейнеров 0,01х 5673,3 х 12</t>
  </si>
  <si>
    <t>2.6. Аварийная служба 0,212 х 5673,3 х 12</t>
  </si>
  <si>
    <t>2.8. Содержание детско-спортивных площадок 0,05 х 5673,3 х 12</t>
  </si>
  <si>
    <t>2.9. Проведение мероприятий по противопожарной безопасности 0,04 х 5673,3 х 12</t>
  </si>
  <si>
    <t>2.10. ТО ВДГО 0,1 х 5673,3 х 12</t>
  </si>
  <si>
    <t>3. Текущий ремонт</t>
  </si>
  <si>
    <t>Тариф на содержание жилья для населения составляет: 620205 : 5673,3 : 12</t>
  </si>
  <si>
    <t>Управленчские расходы</t>
  </si>
  <si>
    <t>9,11 х 5673,3 х 12</t>
  </si>
  <si>
    <t>страница 3</t>
  </si>
  <si>
    <t>ул. Зубковой, д. 2, корп. 2</t>
  </si>
  <si>
    <t>б/м</t>
  </si>
  <si>
    <t>1041,55 : 1650 = 0,63</t>
  </si>
  <si>
    <t>0,88 ед.</t>
  </si>
  <si>
    <t>2228,75 : 9000 = 0,25</t>
  </si>
  <si>
    <t>248,6 : 950 = 0,26</t>
  </si>
  <si>
    <t>0,26 ед.</t>
  </si>
  <si>
    <t>а) Дворник 0,88 х 2530 + 75% + 14,2%  х 12</t>
  </si>
  <si>
    <t>б) Уборщица л/клеток  0,68 х 2530 + 72% + 14,2% х 12</t>
  </si>
  <si>
    <t>1.2. Приобретение спецодежды и инвентаря 0,053 х 4380,7 х 12</t>
  </si>
  <si>
    <t>1.3. Приобретение моющих средств 0,01 х 4380,7 х 12</t>
  </si>
  <si>
    <t>1.4. Приобретение песко-соляной смеси 0,003 х 4380,7 х 12</t>
  </si>
  <si>
    <t>1.5. Вывоз крупногабаритного мусора 4,18  х 204 чел. х 12</t>
  </si>
  <si>
    <t>2.1. Сбор и вывоз ТБО 204 чел. х 1,5 : 12 = 25,5 м³ х 90,30 х 12</t>
  </si>
  <si>
    <t>2.2. Захоронение ТБО 25,5 м³ х 33,10 х 12</t>
  </si>
  <si>
    <t xml:space="preserve">2.3. Расход электроэнергии 22140 кВт х 2,24 </t>
  </si>
  <si>
    <t xml:space="preserve">2.4. Дератизация подвалов 1,475 х 733,3 </t>
  </si>
  <si>
    <t>2.5. Дезинсекция контейнеров 0,01 х 4380,7  х 12</t>
  </si>
  <si>
    <t>2.6. Аварийная служба 0,212 х 4380,7 х 12</t>
  </si>
  <si>
    <t xml:space="preserve">2.7. ТО вентканалов 38 шт. х 4,81 </t>
  </si>
  <si>
    <t>2.8. Содержание детско-спортивных площадок 0,05 х 4380,7  х 12</t>
  </si>
  <si>
    <t xml:space="preserve">2.9. Проведение мероприятий по противопожарной безопасности 0,04 х 4380,7 х 12 </t>
  </si>
  <si>
    <t>2.10. ТО ВДГО 0,1 х 4380,7 х 12</t>
  </si>
  <si>
    <t>3. Содержание лифтового оборудования</t>
  </si>
  <si>
    <t>- техническое обслуживание ООО "Лифтремонт-Сервис" 1л. х 4312,31 х 12</t>
  </si>
  <si>
    <t>- диагностическое обследование ООО ИЦ "Техлифт"</t>
  </si>
  <si>
    <t>а) техническое освидетельствование лифтов: 1л х 1380</t>
  </si>
  <si>
    <t>б) электротехнические измерения: 1л х 1567</t>
  </si>
  <si>
    <t>в) измерение полного сопротивления петли "фаза-нуль"  1 л х 56</t>
  </si>
  <si>
    <t xml:space="preserve">- страхование лифтов 6000 : 67 х 1 </t>
  </si>
  <si>
    <t>4. Текущий ремонт</t>
  </si>
  <si>
    <t>Тариф на содержание жилья для населения составляет: 587714 : 4380,7 : 12</t>
  </si>
  <si>
    <t>Управленческие расходы</t>
  </si>
  <si>
    <t>11,18 х 4380,7 х 12</t>
  </si>
  <si>
    <r>
      <t xml:space="preserve">5. Прочие прямые затраты </t>
    </r>
    <r>
      <rPr>
        <sz val="10"/>
        <rFont val="Arial Cyr"/>
        <family val="0"/>
      </rPr>
      <t>0,56 х 4380,7 х 12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</si>
  <si>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4380,7 х 12</t>
    </r>
  </si>
  <si>
    <r>
      <t xml:space="preserve">7. Внеэксплуатационные расходы </t>
    </r>
    <r>
      <rPr>
        <sz val="10"/>
        <rFont val="Arial Cyr"/>
        <family val="0"/>
      </rPr>
      <t>0,006 х 4380,7 х 12</t>
    </r>
  </si>
  <si>
    <t>страница 4</t>
  </si>
  <si>
    <t>управлению многоквартирным домом</t>
  </si>
  <si>
    <t>ул. Зубковой, д. 3, корп. 1</t>
  </si>
  <si>
    <t>652,95 : 1650 = 0,40</t>
  </si>
  <si>
    <t>0,59 ед.</t>
  </si>
  <si>
    <t>1741,8 : 9000 = 0,19</t>
  </si>
  <si>
    <t>292 : 790 = 0,37</t>
  </si>
  <si>
    <t>0,37 ед.</t>
  </si>
  <si>
    <t>а) Дворник  0,59 х 2530 + 75% + 14,2% х 12</t>
  </si>
  <si>
    <t>б) Уборщица л/клеток  0,37 х 2530 + 72% + 14,2% х 12</t>
  </si>
  <si>
    <t>1.2. Приобретение спецодежды и инвентаря 0,053 х 2908,9 х 12</t>
  </si>
  <si>
    <t>1.3. Приобретение моющих средств 0,01 х 2908,9 х 12</t>
  </si>
  <si>
    <t>страница 38</t>
  </si>
  <si>
    <t>ул. Советской Армии, д. 11</t>
  </si>
  <si>
    <t>160,52 : 1650 = 0,10</t>
  </si>
  <si>
    <t>0,15 ед.</t>
  </si>
  <si>
    <t>463,8 : 9000 = 0,05</t>
  </si>
  <si>
    <t>210,0 : 820 = 0,26</t>
  </si>
  <si>
    <t>84 : 530 = 0,16</t>
  </si>
  <si>
    <t>а) Дворник 0,15 х 2530 + 75% + 14,2%  х 12</t>
  </si>
  <si>
    <t>в) Мусоропроводчик 0,16 х 2530 + 72% + 14,2%  х 12</t>
  </si>
  <si>
    <t>1.2. Приобретение спецодежды и инвентаря 0,053 х 1847,7 х 12</t>
  </si>
  <si>
    <t>1.3. Приобретение моющих средств  0,01 х 1847,7 х 12</t>
  </si>
  <si>
    <t>1.4. Приобретение песко-соляной смеси 0,003 х 1847,7 х 12</t>
  </si>
  <si>
    <t>1.5. Вывоз крупногабаритного мусора 4,18 х 84 чел. Х 12</t>
  </si>
  <si>
    <t>2.1. Сбор и вывоз ТБО  84 чел. х 1,5 : 12 = 10,5 м³ х 90,30 х 12</t>
  </si>
  <si>
    <t>2.2. Захоронение ТБО  10,5 м³ х 33,10 х 12</t>
  </si>
  <si>
    <t>2.3. Расход электроэнергии 10212 кВт х 2,24</t>
  </si>
  <si>
    <t>2.9. Проведение мероприятий по противопожарной безопасности 0,04 х  11805,6 х 12</t>
  </si>
  <si>
    <t xml:space="preserve">2.10. ТО ВДГО 72 кв. х 80 </t>
  </si>
  <si>
    <t>-техническое обслуживание лифтов ООО "Лифтремонт-Сервис" 6 л х 4312,31 х 12</t>
  </si>
  <si>
    <t>а) техническое освидетельствование: 6 л х 1380</t>
  </si>
  <si>
    <t>б) электроизмерительные работы: 6 л х 1567</t>
  </si>
  <si>
    <t>в) измерение сопротивления петли "фаза-нуль": 6 л х 56</t>
  </si>
  <si>
    <t xml:space="preserve">-страхование лифтов 6000 : 67 х 6 л </t>
  </si>
  <si>
    <r>
      <t xml:space="preserve">5. Прочие прямые затраты  </t>
    </r>
    <r>
      <rPr>
        <sz val="10"/>
        <rFont val="Arial Cyr"/>
        <family val="0"/>
      </rPr>
      <t xml:space="preserve">0,56 х 11805,6 х 12 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</si>
  <si>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11805,6 х 12</t>
    </r>
  </si>
  <si>
    <r>
      <t xml:space="preserve">7. Внеэксплуатационные расходы </t>
    </r>
    <r>
      <rPr>
        <sz val="10"/>
        <rFont val="Arial Cyr"/>
        <family val="0"/>
      </rPr>
      <t>0,005 х 11805,6 х 12</t>
    </r>
  </si>
  <si>
    <t>Тариф на содержание жилья для населения составляет: 1619256 : 11810,7 : 12</t>
  </si>
  <si>
    <t>11,43 х 11805,6 х 12</t>
  </si>
  <si>
    <t>страница 32</t>
  </si>
  <si>
    <t>Расчёт стоимости по содержанию,</t>
  </si>
  <si>
    <t>управлению многоквартиным домом на 2009 год</t>
  </si>
  <si>
    <t>ул. Новосёлов, д. 16а</t>
  </si>
  <si>
    <t>251,01 : 1650 = 0,15</t>
  </si>
  <si>
    <t>0,35 ед.</t>
  </si>
  <si>
    <t>1835,5 : 9000 = 0,20</t>
  </si>
  <si>
    <t>165,0 : 820 = 0,20</t>
  </si>
  <si>
    <t>0,20 ед.</t>
  </si>
  <si>
    <t>85 : 530 = 0,16</t>
  </si>
  <si>
    <t>0,16 ед.</t>
  </si>
  <si>
    <t>а) Дворник 0,35 х 2530 + 75% + 14,2% х 12</t>
  </si>
  <si>
    <t>б) Уборщица л/клеток 0,20 х 2530 + 72% + 14,2% х 12</t>
  </si>
  <si>
    <t>в) Мусоропроводчик 0,16 х 2530 + 72% + 14,2% х 12</t>
  </si>
  <si>
    <t>1.2. Приобретение спецодежды и инвентаря 0,053 х 1851,9 х 12</t>
  </si>
  <si>
    <t>1.3. Приобретение моющих средств  0,01 х 1851,9 х 12</t>
  </si>
  <si>
    <t>1.4. Приобретение песко-соляной смеси 0,003 х 1851,9 х 12</t>
  </si>
  <si>
    <t>1.5. Вывоз крупногабаритного мусора 4,18 х 85 чел. х 12</t>
  </si>
  <si>
    <t>1.1. Сбор и вывоз ТБО 85 чел. х 1,5 : 12 = 10,6 м³ х 90,30 х 12</t>
  </si>
  <si>
    <t>1.2. Захоронение ТБО 10,6 м³ х 33,10 х 12</t>
  </si>
  <si>
    <t>1.3. Расход электроэнергии 8148 кВт х 2,24</t>
  </si>
  <si>
    <t>1.4. Дератизация подвалов 1,475 х 298,0</t>
  </si>
  <si>
    <t>1.5. Дезинсекция контейнеров 0,01 х 1851,9 х 12</t>
  </si>
  <si>
    <t>1.6. Аварийная служба 0,212 х 1851,9 х 12</t>
  </si>
  <si>
    <t xml:space="preserve">1.7. ТО вентканалов 8 шт. х 4,81 </t>
  </si>
  <si>
    <t>1.8. Содержание детско-спортивных площадок 0,05 х 1851,9 х 12</t>
  </si>
  <si>
    <t>1.9. Проведение мероприятий по противопожарной безопасности 0,04 х 1851,9 х 12</t>
  </si>
  <si>
    <t>1.10. ТО ВДГО 0,1 х 1851,9 х 12</t>
  </si>
  <si>
    <t>в) измерение сопротивления петли "фаза-нуль": нет</t>
  </si>
  <si>
    <t xml:space="preserve">-страхование лифтов 6000 : 67 х 1 л </t>
  </si>
  <si>
    <r>
      <t xml:space="preserve">5. Прочие прямые затраты  </t>
    </r>
    <r>
      <rPr>
        <sz val="10"/>
        <rFont val="Arial Cyr"/>
        <family val="0"/>
      </rPr>
      <t>0,56 х 1851,9 х 12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</si>
  <si>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1851,9 х 12</t>
    </r>
  </si>
  <si>
    <r>
      <t xml:space="preserve">7. Внеэксплуатационные расходы </t>
    </r>
    <r>
      <rPr>
        <sz val="10"/>
        <rFont val="Arial Cyr"/>
        <family val="0"/>
      </rPr>
      <t>0,005 х 1851,9 х 12</t>
    </r>
  </si>
  <si>
    <t>Тариф на содержание жилья для населения составляет: 254006 : 1851,9 : 12</t>
  </si>
  <si>
    <t>11,43 х 1851,9 х 12</t>
  </si>
  <si>
    <r>
      <t xml:space="preserve">7. Внеэксплуатационные расходы </t>
    </r>
    <r>
      <rPr>
        <sz val="10"/>
        <rFont val="Arial Cyr"/>
        <family val="0"/>
      </rPr>
      <t>0,005 х 2358,8 х 12</t>
    </r>
  </si>
  <si>
    <t>Тариф на содержание жилья для населения составляет: 316456 : 2358,8 : 12</t>
  </si>
  <si>
    <t>11,18 х 2358,8 х 12</t>
  </si>
  <si>
    <t>ул. Зубковой, д. 18, корп. 2</t>
  </si>
  <si>
    <t>273,7 : 1650 = 0,17</t>
  </si>
  <si>
    <t>798,13 : 9000 = 0,09</t>
  </si>
  <si>
    <t>270,97 : 950 = 0,29</t>
  </si>
  <si>
    <t>0,29 ед.</t>
  </si>
  <si>
    <t>а) Дворник 0,26 х 2530 + 75% + 14,2% х 12</t>
  </si>
  <si>
    <t>б) Уборщица л/клеток 0,29 х 2530 + 72% + 14,2% х 12</t>
  </si>
  <si>
    <t xml:space="preserve">1.2. Вывоз крупногабаритного мусора </t>
  </si>
  <si>
    <t>2.1. Сбор и вывоз ТБО 20 чел. х 1,5 : 12 = 2,5 м³ х 90,30 х 12</t>
  </si>
  <si>
    <t>2.2. Захоронение ТБО 2,5 м³ х 33,10 х 12</t>
  </si>
  <si>
    <t>2.3. Расход электроэнергии 2667 кВт х 2,24</t>
  </si>
  <si>
    <t xml:space="preserve">2.4. Дератизация подвалов 1,475 х 161,0  </t>
  </si>
  <si>
    <t xml:space="preserve">2.5. Аварийная служба 0,212 х 804,2 х 12 </t>
  </si>
  <si>
    <t xml:space="preserve">2.6. ТО вентканалов 4 шт. х 4,81 </t>
  </si>
  <si>
    <t xml:space="preserve">2.7. Проведение мероприятий по противопожарной безопасности 0,02 х 804,2 х 12 </t>
  </si>
  <si>
    <t>2.8. ТО ВДГО 0.1 х 804.2 х 12</t>
  </si>
  <si>
    <t>-техническое обслуживание лифтов ООО "Лифтремонт-Сервис"1 л х 3862,14 х 12</t>
  </si>
  <si>
    <t xml:space="preserve">а) техническое освидетельствование: 1 л х 1308 : 12 </t>
  </si>
  <si>
    <t xml:space="preserve">б) электроизмерительные работы: 1 л х 1522 </t>
  </si>
  <si>
    <t xml:space="preserve">4. Текущий ремонт </t>
  </si>
  <si>
    <r>
      <t xml:space="preserve">5. Прочие прямые затраты  </t>
    </r>
    <r>
      <rPr>
        <sz val="10"/>
        <rFont val="Arial Cyr"/>
        <family val="0"/>
      </rPr>
      <t xml:space="preserve">0,1 х 804,2 х 12 </t>
    </r>
  </si>
  <si>
    <r>
      <t xml:space="preserve">6. Общеэксплуатационные расходы  (управление) </t>
    </r>
    <r>
      <rPr>
        <sz val="10"/>
        <rFont val="Arial Cyr"/>
        <family val="0"/>
      </rPr>
      <t xml:space="preserve">0,2 х 804,2 х 12 </t>
    </r>
  </si>
  <si>
    <r>
      <t xml:space="preserve">7. Внеэксплуатационные расходы </t>
    </r>
    <r>
      <rPr>
        <sz val="10"/>
        <rFont val="Arial Cyr"/>
        <family val="0"/>
      </rPr>
      <t>0,005 х 804,2 х 12</t>
    </r>
  </si>
  <si>
    <t>Рентабельность 0,1%</t>
  </si>
  <si>
    <t>Тариф на содержание жилья для населения составляет: 107891 : 804,2 : 12</t>
  </si>
  <si>
    <t>11,18 х 804,2 х 12</t>
  </si>
  <si>
    <t>страница 19</t>
  </si>
  <si>
    <t>ул. Зубковой, д. 18, корп. 3</t>
  </si>
  <si>
    <t>352,95 : 1650 = 0,21</t>
  </si>
  <si>
    <t>1418,13 : 9000 = 0,16</t>
  </si>
  <si>
    <t>275,45 : 950 = 0,29</t>
  </si>
  <si>
    <t>а) Дворник 0,37 х 2530 + 75% + 14,2% х 12</t>
  </si>
  <si>
    <t>1.2. Приобретение спецодежды и инвентаря 0,053 х 3638,5 х 12</t>
  </si>
  <si>
    <t>1.3. Приобретение моющих средств  0,01 х 3638,5 х 12</t>
  </si>
  <si>
    <t xml:space="preserve">1.4. Приобретение песко-соляной смеси 0,003 х 3638,5 х 12 </t>
  </si>
  <si>
    <t>1.5. Вывоз крупногабаритного мусора 4,18 х 114 чел. х 12</t>
  </si>
  <si>
    <t>2.1. Сбор и вывоз ТБО 114 чел. х 1,5 : 12 = 14,3  м³ х 90,30 х 12</t>
  </si>
  <si>
    <t>2.2. Захоронение ТБО 14,3 м³ х 33,10 х 12</t>
  </si>
  <si>
    <t>2.3. Расход электроэнергии 17376 кВт х 2,24</t>
  </si>
  <si>
    <t xml:space="preserve">2.4. Дератизация подвалов 1,475 х 720,0 </t>
  </si>
  <si>
    <t xml:space="preserve">2.5. Дезинсекция контейнеров 0,01 х 3638,5 х 12 </t>
  </si>
  <si>
    <t xml:space="preserve">2.6. Аварийная служба 0,212 х 3638,5 х 12 </t>
  </si>
  <si>
    <t xml:space="preserve">2.7. ТО вентканалов 26 шт. х 4,81 </t>
  </si>
  <si>
    <t xml:space="preserve">2.8. Содержание детско-спортивных площадок 0,05 х 3638,5 х 12 </t>
  </si>
  <si>
    <t xml:space="preserve">2.9. Проведение мероприятий по противопожарной безопасности 0,04 х 3638,5 х 12 </t>
  </si>
  <si>
    <t>2.10. ТО ВДГО  0,1 х 3638,5 х 12</t>
  </si>
  <si>
    <t>-техническое обслуживание лифтов ООО "Лифтремонт-Сервис" 1 л х 3862,14</t>
  </si>
  <si>
    <t xml:space="preserve">а) техническое освидетельствование: 1 л х 1308 </t>
  </si>
  <si>
    <t xml:space="preserve">в) измерение сопротивления петли "фаза-нуль" 1л х 56 </t>
  </si>
  <si>
    <r>
      <t xml:space="preserve">5. Прочие прямые затраты  </t>
    </r>
    <r>
      <rPr>
        <sz val="10"/>
        <rFont val="Arial Cyr"/>
        <family val="0"/>
      </rPr>
      <t xml:space="preserve">0,56 х 3638,5 х 12 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</si>
  <si>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 xml:space="preserve">0,97 х 3638,5 х 12 </t>
    </r>
  </si>
  <si>
    <r>
      <t xml:space="preserve">7. Внеэксплуатационные расходы </t>
    </r>
    <r>
      <rPr>
        <sz val="10"/>
        <rFont val="Arial Cyr"/>
        <family val="0"/>
      </rPr>
      <t>0,005 х 3638,5 х 12</t>
    </r>
  </si>
  <si>
    <t>Тариф на содержание жилья для населения составляет: 488141 : 3638,5 : 12</t>
  </si>
  <si>
    <t>11,18 х 3638,5 х 12</t>
  </si>
  <si>
    <t>страница 20</t>
  </si>
  <si>
    <t>ул. Зубковой, д. 19</t>
  </si>
  <si>
    <t>471,85 : 1650 = 0,29</t>
  </si>
  <si>
    <t>133,5 : 1200 = 0,11</t>
  </si>
  <si>
    <t>страница 25</t>
  </si>
  <si>
    <t>ул. Зубковой, д. 20, корп. 2</t>
  </si>
  <si>
    <t>551,0 : 1650 = 0,33</t>
  </si>
  <si>
    <t>335,0 : 9000 = 0,04</t>
  </si>
  <si>
    <t>263,7 : 1050 = 0,25</t>
  </si>
  <si>
    <t>б) Уборщица л/клеток 0,25  х 2530 + 72% + 14,2% х 12</t>
  </si>
  <si>
    <t>1.2. Приобретение спецодежды и инвентаря 0,053 х 2342,9 х 12</t>
  </si>
  <si>
    <t>страница 35</t>
  </si>
  <si>
    <t>страница 50</t>
  </si>
  <si>
    <t>ул. Тимакова, д. 24</t>
  </si>
  <si>
    <t>473,0 : 1650 = 0,29</t>
  </si>
  <si>
    <t>114,0 : 1200 = 0,10</t>
  </si>
  <si>
    <t>1857,0 : 9000 = 0,21</t>
  </si>
  <si>
    <t>272 : 790 = 0,34</t>
  </si>
  <si>
    <t>б) Уборщица л/клеток  0,34 х 2530 + 72% + 14,2% х 12</t>
  </si>
  <si>
    <t>1.2. Приобретение спецодежды и инвентаря 0,053 х 2694,5 х 12</t>
  </si>
  <si>
    <t>1.3. Приобретение моющих средств 0,01 х 2694,5 х 12</t>
  </si>
  <si>
    <t>1.4. Приобретение песко-соляной смеси 0,003 х 2694,5 х 12</t>
  </si>
  <si>
    <t>1.5. Вывоз крупногабаритного мусора  4,18 х 131 чел. х 12</t>
  </si>
  <si>
    <t>2.1. Сбор и вывоз ТБО  131 чел. х 1,5 : 12 =  16,4 м³ х 90,30 х 12</t>
  </si>
  <si>
    <t>2.2. Захоронение ТБО  16,4 м³ х 33,10 х 12</t>
  </si>
  <si>
    <t>2.3. Расход электроэнергии 7080 кВт х 2,24</t>
  </si>
  <si>
    <t xml:space="preserve">2.4. Дератизация подвалов  1,475 х 689,0 </t>
  </si>
  <si>
    <t>2.5. Дезинсекция контейнеров 0,01 х 2694,5 х 12</t>
  </si>
  <si>
    <t>2.6. Аварийная служба 0,212 х 2694,5 х 12</t>
  </si>
  <si>
    <t>2.8. Содержание детско-спортивных площадок 0,05 х 2694,5 х 12</t>
  </si>
  <si>
    <t>2.9. Проведение мероприятий по противопожарной безопасности 0,04 х 2694,5 х 12</t>
  </si>
  <si>
    <t>2.10. ТО ВДГО 0,1 х 2694,5 х 12</t>
  </si>
  <si>
    <r>
      <t xml:space="preserve">4. Прочие прямые затраты </t>
    </r>
    <r>
      <rPr>
        <sz val="10"/>
        <rFont val="Arial Cyr"/>
        <family val="0"/>
      </rPr>
      <t>0,56 х 2694,5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</si>
  <si>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2694,5 х 12</t>
    </r>
  </si>
  <si>
    <r>
      <t xml:space="preserve">6. Внеэксплуатационные расходы </t>
    </r>
    <r>
      <rPr>
        <sz val="10"/>
        <rFont val="Arial Cyr"/>
        <family val="0"/>
      </rPr>
      <t>0,005 х 2694,5 х 12</t>
    </r>
  </si>
  <si>
    <t>Тариф на содержание жилья для населения составляет: 294562 : 2694,5 : 12</t>
  </si>
  <si>
    <t>9,11 х 2694,5 х 12</t>
  </si>
  <si>
    <t>страница 51</t>
  </si>
  <si>
    <t>ул. Тимакова, д. 24, корп. 1</t>
  </si>
  <si>
    <t>500,0 : 1650 = 0,30</t>
  </si>
  <si>
    <t>2751,0 : 9000 = 0,31</t>
  </si>
  <si>
    <t>274,0 : 790 = 0,35</t>
  </si>
  <si>
    <t>а) Дворник 0,61 х 2530+ 75% + 14,2% х 12</t>
  </si>
  <si>
    <t>б) Уборщица л/клеток  0,35 х 2530 + 72% + 14,2% х 12</t>
  </si>
  <si>
    <t>1.2. Приобретение спецодежды и инвентаря 0,053 х 2715,6 х 12</t>
  </si>
  <si>
    <t>1.3. Приобретение моющих средств 0,01 х 2715,6 х 12</t>
  </si>
  <si>
    <t>1.4. Приобретение песко-соляной смеси 0,003 х 2715,6 х 12</t>
  </si>
  <si>
    <t>1.5. Вывоз крупногабаритного мусора  4,18 х 125 чел. х 12</t>
  </si>
  <si>
    <t>2.1. Сбор и вывоз ТБО  125 чел. х 1,5 : 12 = 15,6 м³ х 90,30 х 12</t>
  </si>
  <si>
    <t>2.3. Расход электроэнергии 7344 кВт х 2,24</t>
  </si>
  <si>
    <t>2.5. Дезинсекция контейнеров 0,01 х 2715,6 х 12</t>
  </si>
  <si>
    <t>2.6. Аварийная служба 0,212 х 2715,6 х 12</t>
  </si>
  <si>
    <t>2.8. Содержание детско-спортивных площадок 0,05 х 2715,6 х 12</t>
  </si>
  <si>
    <t>2.9. Проведение мероприятий по противопожарной безопасности 0,04 х 2715,6 х 12</t>
  </si>
  <si>
    <t>2.10. ТО ВДГО 0,1 х 2715,6 х 12</t>
  </si>
  <si>
    <r>
      <t xml:space="preserve">4. Прочие прямые затраты </t>
    </r>
    <r>
      <rPr>
        <sz val="10"/>
        <rFont val="Arial Cyr"/>
        <family val="0"/>
      </rPr>
      <t>0,56 х 2715,6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</si>
  <si>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2715,6 х 12</t>
    </r>
  </si>
  <si>
    <r>
      <t xml:space="preserve">6. Внеэксплуатационные расходы </t>
    </r>
    <r>
      <rPr>
        <sz val="10"/>
        <rFont val="Arial Cyr"/>
        <family val="0"/>
      </rPr>
      <t>0,005 х 2715,6 х 12</t>
    </r>
  </si>
  <si>
    <t>Тариф на содержание жилья для населения составляет: 296869 : 2715,6 : 12</t>
  </si>
  <si>
    <t>9,11 х 2715,6 х 12</t>
  </si>
  <si>
    <t>3. Содержание и обслуживание лифтового хозяйства</t>
  </si>
  <si>
    <t>-техническое обслуживание лифтов ООО "Лифтремонт-Сервис" 1 л х 4312,31 х 12</t>
  </si>
  <si>
    <t>-диагностическое обследование лифтов ООО ИЦ "Техлифт"</t>
  </si>
  <si>
    <t>а) техническое освидетельствование: 1 л х 1380</t>
  </si>
  <si>
    <t>б) электроизмерительные работы: 1 л х 1567</t>
  </si>
  <si>
    <t>в) измерение сопротивления петли "фаза-нуль"   1 л х 56</t>
  </si>
  <si>
    <t>-страхование лифтов 6000 : 67 х 1</t>
  </si>
  <si>
    <t>Тариф на содержание жилья для населения составляет: 577773 : 4306,6 : 12</t>
  </si>
  <si>
    <t>11,18 х 4306,6 х 12</t>
  </si>
  <si>
    <t>страница 8</t>
  </si>
  <si>
    <t>ул. Зубковой, д. 6а</t>
  </si>
  <si>
    <t>1942,35 : 1650 = 1,18</t>
  </si>
  <si>
    <t>1,63 ед.</t>
  </si>
  <si>
    <t>9735 : 9000 = 0,45</t>
  </si>
  <si>
    <t>550 : 790 = 0,70</t>
  </si>
  <si>
    <t>0,70 ед.</t>
  </si>
  <si>
    <t>а) Дворник 1,63 х 2530 + 75% + 14,2%  х 12</t>
  </si>
  <si>
    <t>б) Уборщица л/клеток 0,70 х 2530 + 72% + 14,2% х 12</t>
  </si>
  <si>
    <t>1.2. Приобретение спецодежды и инвентаря 0,053 х 5774,8 х 12</t>
  </si>
  <si>
    <t>1.3. Приобретение моющих средств 0,01 х 5774,8 х 12</t>
  </si>
  <si>
    <t>страница 66</t>
  </si>
  <si>
    <t>ул. Тимакова, д. 22</t>
  </si>
  <si>
    <t>Площадь, м2</t>
  </si>
  <si>
    <t>1016,0 : 1650 = 0,62</t>
  </si>
  <si>
    <t>227,5 : 1200 = 0,19</t>
  </si>
  <si>
    <t>5482,9 : 9000 = 0,61</t>
  </si>
  <si>
    <t>138,27 : 950 = 0,15</t>
  </si>
  <si>
    <t>а) Дворник  1,42 х 2530 + 75% + 14,2% х 3</t>
  </si>
  <si>
    <t>б) Уборщица л/клеток 0,15 х 2530 + 72% + 14,2% х 3</t>
  </si>
  <si>
    <t>1.2. Приобретение спецодежды и инвентаря 0,053 х 4340,5 х 3</t>
  </si>
  <si>
    <t>1.3. Приобретение моющих средств  0,01 х  4340,5 х 3</t>
  </si>
  <si>
    <t>1.4. Приобретение песко-соляной смеси 0,003 х 4340,5 х 3</t>
  </si>
  <si>
    <t>1.5. Вывоз крупногабаритного мусора 4,18 х 227 чел. х 3</t>
  </si>
  <si>
    <t>2.1. Сбор и вывоз ТБО 227 чел. х 1,5 : 12 = 28,4 м³ х 90,30 х 3</t>
  </si>
  <si>
    <t>2.2. Захоронение ТБО 28,4 м³ х 33,10 х 3</t>
  </si>
  <si>
    <t>2.3. Расход электроэнергии 5070 кВт х 2,24</t>
  </si>
  <si>
    <t>2.4. Дератизация подвалов 1,475 х 738,0 : 12 х 3</t>
  </si>
  <si>
    <t>2.5. Дезинсекция контейнеров 0,01 х 4340,5 х 3</t>
  </si>
  <si>
    <t>2.6. Аварийная служба 0,212  х 4340,5 х 3</t>
  </si>
  <si>
    <t>2.7. ТО вентканалов 24 шт. х 4,81 : 12 х 3</t>
  </si>
  <si>
    <t>2.8. Содержание детско-спортивных площадок 0,05 х 4340,5 х 3</t>
  </si>
  <si>
    <t>2.9. Проведение мероприятий по противопожарной безопасности 0,04 х 4340,5 х 3</t>
  </si>
  <si>
    <t>2.10. ТО ВДГО 0,1 х 4340,5 х 3</t>
  </si>
  <si>
    <t>3. Расходы по содержанию лифтового оборудования</t>
  </si>
  <si>
    <t>- техническое обслуживание лифтов ООО "Лифтремонт-Сервис" 1л х 4312,31 х 3</t>
  </si>
  <si>
    <t xml:space="preserve">- диагностическое обследование лифтов ООО ИЦ "Техлифт" </t>
  </si>
  <si>
    <t>а) техническое освидетельствование 1 л х 1380</t>
  </si>
  <si>
    <t>б) электроизмерительные работы 1 л х 1567</t>
  </si>
  <si>
    <t>в) Измерение сопротивления петли "фаза-нуль" 1 л х 56</t>
  </si>
  <si>
    <t>- страхование лифтов 6000 : 67 х 1л : 12 х 3</t>
  </si>
  <si>
    <r>
      <t xml:space="preserve">5. Прочие прямые затраты  </t>
    </r>
    <r>
      <rPr>
        <sz val="10"/>
        <rFont val="Arial Cyr"/>
        <family val="0"/>
      </rPr>
      <t>0,56 х 4340,5 х 3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</si>
  <si>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4340,5 х 3</t>
    </r>
  </si>
  <si>
    <r>
      <t xml:space="preserve">7. Внеэксплуатационные расходы </t>
    </r>
    <r>
      <rPr>
        <sz val="10"/>
        <rFont val="Arial Cyr"/>
        <family val="0"/>
      </rPr>
      <t>0,005 х 4340,5 х 3</t>
    </r>
  </si>
  <si>
    <t>Тариф на содержание жилья для населения составляет: 188811 : 4340,5 : 3</t>
  </si>
  <si>
    <t>14,50 х 4340,5 х 3</t>
  </si>
  <si>
    <t>ул. Зубковой, д. 19, корп. 2</t>
  </si>
  <si>
    <t>504,63 : 1650 = 0,31</t>
  </si>
  <si>
    <t>0,41 ед.</t>
  </si>
  <si>
    <t>879,25 : 9000 = 0,10</t>
  </si>
  <si>
    <t>а) Дворник 0,41 х 2530 + 75% + 14,2% х 12</t>
  </si>
  <si>
    <t>1.2. Приобретение спецодежды и инвентаря 0,053 х 4005,5 х 12</t>
  </si>
  <si>
    <t xml:space="preserve">1.3. Приобретение моющих средств  0,01х 4005,5 х 12 </t>
  </si>
  <si>
    <t>страница 45</t>
  </si>
  <si>
    <t>ул. Советской Армии, д. 21</t>
  </si>
  <si>
    <t>страница 48</t>
  </si>
  <si>
    <t>ул. Тимакова, д. 22, корп. 1</t>
  </si>
  <si>
    <t>505,9 : 1650 = 0,31</t>
  </si>
  <si>
    <t>1302,7 : 9000 = 0,14</t>
  </si>
  <si>
    <t>226,0 : 950 = 0,24</t>
  </si>
  <si>
    <t>0,24 ед.</t>
  </si>
  <si>
    <t>б) Уборщица л/клеток  0,24 х 2530 + 72% + 14,2% х 12</t>
  </si>
  <si>
    <t>1.2. Приобретение спецодежды и инвентаря 0,053 х 1966,9 х 12</t>
  </si>
  <si>
    <t>1.3. Приобретение моющих средств  0,01 х 1966,9 х 12</t>
  </si>
  <si>
    <t>1.4. Приобретение песко-соляной смеси 0,003 х 1966,9 х 12</t>
  </si>
  <si>
    <t>1.5. Вывоз крупногабаритного мусора 4,18 х 117 чел. х 12</t>
  </si>
  <si>
    <t>2.1. Сбор и вывоз ТБО  117 чел. х 1,5 : 12 = 14,6 м³ х 90,30 х 12</t>
  </si>
  <si>
    <t>2.2. Захоронение ТБО   14,6 м³ х 33,10 х 12</t>
  </si>
  <si>
    <t>2.3. Расход электроэнергии 5520 кВт х 2,24</t>
  </si>
  <si>
    <t xml:space="preserve">2.4. Дератизация подвалов 1,475 х  298,2 </t>
  </si>
  <si>
    <t>2.5. Дезинсекция контейнеров 0,01 х 1966,9 х 12</t>
  </si>
  <si>
    <t>2.6. Аварийная служба 0,212 х 1966,9 х 12</t>
  </si>
  <si>
    <t>2.8. Содержание детско-спортивных площадок 0,05 х 1966,9 х 12</t>
  </si>
  <si>
    <t>2.9 Проведение мероприятий по противопожарной безопасности 0,04 х 1966,9 х 12</t>
  </si>
  <si>
    <t>2.10. ТО ВДГО  0,1 х 1966,9 х 12</t>
  </si>
  <si>
    <t>в) измерение сопротивления петли "фаза-нуль": 1 л х 56</t>
  </si>
  <si>
    <r>
      <t xml:space="preserve">5. Прочие прямые затраты  </t>
    </r>
    <r>
      <rPr>
        <sz val="10"/>
        <rFont val="Arial Cyr"/>
        <family val="0"/>
      </rPr>
      <t>0,56 х 1966,9 х 12</t>
    </r>
  </si>
  <si>
    <r>
      <t xml:space="preserve">6. Общеэксплуатационные расходы (управление)  </t>
    </r>
    <r>
      <rPr>
        <sz val="10"/>
        <rFont val="Arial Cyr"/>
        <family val="0"/>
      </rPr>
      <t>0,97 х 1966,9 х 12</t>
    </r>
  </si>
  <si>
    <r>
      <t xml:space="preserve">7. Внеэксплуатационные расходы </t>
    </r>
    <r>
      <rPr>
        <sz val="10"/>
        <rFont val="Arial Cyr"/>
        <family val="0"/>
      </rPr>
      <t>0,005 х 1966,9 х 12</t>
    </r>
  </si>
  <si>
    <t>Тариф на содержание жилья для населения составляет: 263879 : 1966,9 : 12</t>
  </si>
  <si>
    <t>Управленчесике расходы</t>
  </si>
  <si>
    <t>11,18 х 1966,9 х 12</t>
  </si>
  <si>
    <t>2.5. Дезинсекция контейнеров 0,01 х 4368,1 х 12</t>
  </si>
  <si>
    <t>2.6. Аварийная служба 0,212 х 4368,1 х 12</t>
  </si>
  <si>
    <t xml:space="preserve">2.7. ТО вентканалов 36 шт. х 4,81 </t>
  </si>
  <si>
    <t>2.8. Содержание детско-спортивных площадок 0,05 х 4368,1 х 12</t>
  </si>
  <si>
    <t>2.9. Проведение мероприятий по противопожарной безопасности 0,04 х 4368,1 х 12</t>
  </si>
  <si>
    <t>2.10. ТО ВДГО 0,1 х 4368,1 х 12</t>
  </si>
  <si>
    <t>Тариф на содержание жилья для населения составляет: 477520 : 4368,1 : 12</t>
  </si>
  <si>
    <t>9,11 х 4368,1 х 12</t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</si>
  <si>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4368,1 х 12</t>
    </r>
  </si>
  <si>
    <r>
      <t xml:space="preserve">6. Внеэксплуатационные расходы </t>
    </r>
    <r>
      <rPr>
        <sz val="10"/>
        <rFont val="Arial Cyr"/>
        <family val="0"/>
      </rPr>
      <t>0,005 х 4368,1 х 12</t>
    </r>
  </si>
  <si>
    <t>страница 28</t>
  </si>
  <si>
    <t>ул. Новосёлов, д. 4</t>
  </si>
  <si>
    <t>772,0 : 1650 = 0,47</t>
  </si>
  <si>
    <t>0,91 ед.</t>
  </si>
  <si>
    <t>3995,0 : 9000 = 0,44</t>
  </si>
  <si>
    <t>512,0 : 790 = 0,65</t>
  </si>
  <si>
    <t>а) Дворник  0,91 х 2530 + 75% + 14,2% х 12</t>
  </si>
  <si>
    <t>1.2. Приобретение спецодежды и инвентаря  0,053 х 4883,1 х 12</t>
  </si>
  <si>
    <t>1.3. Приобретение моющих средств 0,01 х 4883.1 х 12</t>
  </si>
  <si>
    <t>1.4. Приобретение песко-соляной смеси 0,003 х 4883,1 х 12</t>
  </si>
  <si>
    <t>1.5. Вывоз крупногабаритного мусора 4,18 х 230 чел. Х 12</t>
  </si>
  <si>
    <t>1.1. Сбор и вывоз ТБО  230 чел. х 1,5 : 12 = 28,8 м³ х 90,30 х 12</t>
  </si>
  <si>
    <t>1.2. Захоронение ТБО  28,8 м³ х 33,10 х 12</t>
  </si>
  <si>
    <t>1.3. Расход электроэнергии 10944 кВт х 2,24</t>
  </si>
  <si>
    <t xml:space="preserve">1.4. Дератизация подвалов  1,475 х 1702,4 </t>
  </si>
  <si>
    <t>1.5. Дезинсекция контейнеров 0,01 х 4883,1 х 12</t>
  </si>
  <si>
    <t>1.6. Аварийная служба 0,212 х 4883,1 х 12</t>
  </si>
  <si>
    <t xml:space="preserve">1.7. ТО вентканалов 52 шт. х 4,81 </t>
  </si>
  <si>
    <t>1.8. Содержание детско-спортивных площадок 0,05 х 4883,1 х 12</t>
  </si>
  <si>
    <t>1.9. Проведение мероприятий по противопожарной безопасности 0,04 х 4883,1 х 12</t>
  </si>
  <si>
    <t>1.10. ТО ВДГО 0,1 х 4883,1 х 12</t>
  </si>
  <si>
    <t>страница 44</t>
  </si>
  <si>
    <t>благоустройству многоквартирным домом на 2009 год</t>
  </si>
  <si>
    <t>ул. Советской Армии, д. 20</t>
  </si>
  <si>
    <t>883,6 : 1650 = 0,54</t>
  </si>
  <si>
    <t>1,12 ед.</t>
  </si>
  <si>
    <t>191,0 : 1200 = 0,16</t>
  </si>
  <si>
    <t>3801,5 : 9000 = 0,42</t>
  </si>
  <si>
    <t>695 : 820 = 0,85</t>
  </si>
  <si>
    <t>0,85 ед.</t>
  </si>
  <si>
    <t>418 : 530 = 0,79</t>
  </si>
  <si>
    <t>0,79 ед.</t>
  </si>
  <si>
    <t>а) Дворник 1,12 х 2530 + 75% + 14,2% х 12</t>
  </si>
  <si>
    <t>б) Уборщица л/клеток 0,85 х 2530 + 72% + 14,2% х 12</t>
  </si>
  <si>
    <t>в) Мусоропроводчик 0,79 х 2530 + 72% + 14,2% х 12</t>
  </si>
  <si>
    <t>1.2. Приобретение спецодежды и инвентаря 0,053 х 7477,7 х 12</t>
  </si>
  <si>
    <t>1.3. Приобретение моющих средств  0,01 х 7477,7 х 12</t>
  </si>
  <si>
    <t>1.4. Приобретение песко-соляной смеси 0,003 х 7477,7 х 12</t>
  </si>
  <si>
    <t>1.5. Вывоз крупногабаритного мусора 4.18 х 418 чел. Х 12</t>
  </si>
  <si>
    <t>2.1. Сбор и вывоз ТБО  418 чел. х 1,5 : 12 = 52,3 м³ х 90,30 х 12</t>
  </si>
  <si>
    <t>2.2. Захоронение ТБО  52,3 м³ х 33,10 х 12</t>
  </si>
  <si>
    <t>2.3. Расход электроэнергии 26592 кВт х 2,24</t>
  </si>
  <si>
    <t xml:space="preserve">2.4. Дератизация подвалов 1,475 х 1110,4 </t>
  </si>
  <si>
    <t>2.5. Дезинсекция контейнеров 0,01 х 7477,7 х 12</t>
  </si>
  <si>
    <t>2.6. Аварийная служба 0,212 х 7477,7 х 12</t>
  </si>
  <si>
    <t>2.9. Содержание детско-спортивных площадок 0,05 х 7477,7 х 12</t>
  </si>
  <si>
    <t>2.10 Проведение мероприятий по противопожарной безопасности 0,04 х 7477,7 х 12</t>
  </si>
  <si>
    <t>2.11. ТО ВДГО  0,1 х 7477,7 х 12</t>
  </si>
  <si>
    <t>б) электроизмерительные работы: 4 л х 1567</t>
  </si>
  <si>
    <t>-страхование лифтов 6000 : 67 х 4 л</t>
  </si>
  <si>
    <r>
      <t xml:space="preserve">5. Прочие прямые затраты  </t>
    </r>
    <r>
      <rPr>
        <sz val="10"/>
        <rFont val="Arial Cyr"/>
        <family val="0"/>
      </rPr>
      <t>0,56 х 7477,7 х 12</t>
    </r>
  </si>
  <si>
    <t>1,07 ед.</t>
  </si>
  <si>
    <t>300,0 : 1200 = 0,25</t>
  </si>
  <si>
    <t>3828,75 : 9000 = 0,43</t>
  </si>
  <si>
    <t>415,0 : 790 = 0,53</t>
  </si>
  <si>
    <t>а) Дворник 1,07 х 2530 + 75% + 14,2% х 12</t>
  </si>
  <si>
    <t>б) Уборщица л/клеток  0,53 х 2530 + 72% + 14,2% х 12</t>
  </si>
  <si>
    <t>1.2. Приобретение спецодежды и инвентаря 0,053 х 4338,2 х 12</t>
  </si>
  <si>
    <t>1.3. Приобретение моющих средств 0,01 х 4338,2 х 12</t>
  </si>
  <si>
    <t>1.4. Приобретение песко-соляной смеси 0,003 х 4338,2 х 12</t>
  </si>
  <si>
    <t xml:space="preserve">1.5. Вывоз крупногабаритного мусора  4,18 х 238 чел. х 12 </t>
  </si>
  <si>
    <t>2.1. Сбор и вывоз ТБО  238 чел. х 1,5 : 12 = 29,8 м³ х 90,30 х 12</t>
  </si>
  <si>
    <t>2.2. Захоронение ТБО  29,8 м³ х 33,10 х 12</t>
  </si>
  <si>
    <t>2.3. Расход электроэнергии 7836 кВт х 2,24</t>
  </si>
  <si>
    <t>2.5. Дезинсекция контейнеров 0,01 х 4338,2 х 12</t>
  </si>
  <si>
    <t>2.6. Аварийная служба 0,212 х 4338,2 х 12</t>
  </si>
  <si>
    <t>2.8. Содержание детско-спортивных площадок 0,05 х 4338,2 х 12</t>
  </si>
  <si>
    <t>2.9 Проведение мероприятий по противопожарной безопасности 0,04 х 4338,2 х 12</t>
  </si>
  <si>
    <t>2.10. ТО ВДГО 0,1 х 4338,2 х 12</t>
  </si>
  <si>
    <r>
      <t xml:space="preserve">4. Прочие прямые затраты </t>
    </r>
    <r>
      <rPr>
        <sz val="10"/>
        <rFont val="Arial Cyr"/>
        <family val="0"/>
      </rPr>
      <t>0,56 х 4338,2 х 12</t>
    </r>
  </si>
  <si>
    <r>
      <t xml:space="preserve">5. Общеэксплуатационные расходы ( управление) </t>
    </r>
    <r>
      <rPr>
        <sz val="10"/>
        <rFont val="Arial Cyr"/>
        <family val="0"/>
      </rPr>
      <t>0,97 х 4338,2 х 12</t>
    </r>
  </si>
  <si>
    <r>
      <t xml:space="preserve">6. Внеэксплуатационные расходы </t>
    </r>
    <r>
      <rPr>
        <sz val="10"/>
        <rFont val="Arial Cyr"/>
        <family val="0"/>
      </rPr>
      <t>0,005 х 4338,2 х 12</t>
    </r>
  </si>
  <si>
    <t>Тариф на содержание жилья для населения составляет: 474252 : 4338,2 : 12</t>
  </si>
  <si>
    <t>9,11 х 4338,2 х 12</t>
  </si>
  <si>
    <t xml:space="preserve">2.6. Аварийная служба 0,212 х 3526,4 х 12 </t>
  </si>
  <si>
    <t>2.8. Содержание детско-спортивных площадок 0,05 х 3526,4 х 12</t>
  </si>
  <si>
    <t xml:space="preserve">2.9. Проведение мероприятий по противопожарной безопасности 0,04 х 3526,4 х 12 </t>
  </si>
  <si>
    <t>2.10. ТО  электрических плит 77 шт х 100,73</t>
  </si>
  <si>
    <t>-техническое обслуживание лифтов ООО "Лифтремонт-Сервис" 2 л х 5662,82 х 12</t>
  </si>
  <si>
    <t>страница 33</t>
  </si>
  <si>
    <t>ул. Новосёлов, д. 18</t>
  </si>
  <si>
    <t>552,1 : 1650 = 0,33</t>
  </si>
  <si>
    <t>0,52 ед.</t>
  </si>
  <si>
    <t>1713,75 : 9000 = 0,19</t>
  </si>
  <si>
    <t>215,0 : 790 = 0,27</t>
  </si>
  <si>
    <t>а) Дворник 0,52 х 2530 + 75% + 14,2% х 12</t>
  </si>
  <si>
    <t>б) Уборщица л/клеток 0,27 х 2530 + 72% + 14,2% х 12</t>
  </si>
  <si>
    <t>1.2. Приобретение спецодежды и инвентаря 0,053 х 2708,7 х 12</t>
  </si>
  <si>
    <t>1.3. Приобретение моющих средств 0,01 х 2708,7 х 12</t>
  </si>
  <si>
    <t>1.4. Приобретение песко-соляной смеси 0,003 х 2708,7 х 12</t>
  </si>
  <si>
    <t>1.5. Вывоз крупногабаритного мусора  4,18 х 133 чел. х 12</t>
  </si>
  <si>
    <t>1.1. Сбор и вывоз ТБО  133 чел. х 1,5 : 12 = 16,63 м³ х 90,30 х 12</t>
  </si>
  <si>
    <t>2.2. Захоронение ТБО  16,63 м³ х 33,10 х 12</t>
  </si>
  <si>
    <t>2.3. Расход электроэнергии 4968 кВт х 2,24</t>
  </si>
  <si>
    <t xml:space="preserve">2.4. Дератизация подвалов  1,475 х 690,8 </t>
  </si>
  <si>
    <t xml:space="preserve">2.5. Дезинсекция контейнеров 0,01 х 2708,7 х 12 </t>
  </si>
  <si>
    <t xml:space="preserve">2.6. Аварийная служба 0,212 х 2708,7 х 12 </t>
  </si>
  <si>
    <t xml:space="preserve">2.8. Содержание детско-спортивных площадок 0,05 х 2708,7 х 12 </t>
  </si>
  <si>
    <t xml:space="preserve">2.9. Проведение мероприятий по противопожарной безопасности 0,04 х 2708,7 х 12 </t>
  </si>
  <si>
    <t>2.10. ТО ВДГО  0,1 х 2708,7 х 12</t>
  </si>
  <si>
    <r>
      <t xml:space="preserve">4. Прочие прямые затраты </t>
    </r>
    <r>
      <rPr>
        <sz val="10"/>
        <rFont val="Arial Cyr"/>
        <family val="0"/>
      </rPr>
      <t xml:space="preserve">0,56 х 2708,7 х 12 </t>
    </r>
  </si>
  <si>
    <t xml:space="preserve">2.4. Дератизация подвалов 1,475 х 322,0 </t>
  </si>
  <si>
    <t>2.5. Дезинсекция контейнеров 0,01 х 1847,7 х 12</t>
  </si>
  <si>
    <t>2.6. Аварийная служба 0,212 х 1847,7 х 12</t>
  </si>
  <si>
    <t>2.8. Содержание детско-спортивных площадок 0,05 х 1847,7 х 12</t>
  </si>
  <si>
    <t>2.9. Проведение мероприятий по противопожарной безопасности 0,04 х 1847,7 х 12</t>
  </si>
  <si>
    <t>2.10. ТО ВДГО 0,1 х 1847,7 х 12</t>
  </si>
  <si>
    <t>-диагностичнское обследование лифтов ООО ИЦ "Техлифт"</t>
  </si>
  <si>
    <r>
      <t xml:space="preserve">5. Прочие прямые затраты  </t>
    </r>
    <r>
      <rPr>
        <sz val="10"/>
        <rFont val="Arial Cyr"/>
        <family val="0"/>
      </rPr>
      <t>0,56 х 1847,7 х 12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</si>
  <si>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1847,7 х 12</t>
    </r>
  </si>
  <si>
    <r>
      <t xml:space="preserve">7. Внеэксплуатационные расходы </t>
    </r>
    <r>
      <rPr>
        <sz val="10"/>
        <rFont val="Arial Cyr"/>
        <family val="0"/>
      </rPr>
      <t>0,005 х 1847,7 х 12</t>
    </r>
  </si>
  <si>
    <t>Тариф на содержание жилья для населения составляет: 253430 : 1847,7 : 12</t>
  </si>
  <si>
    <t>11,43 х 1847,7 х 12</t>
  </si>
  <si>
    <t>1.4. Приобретение песко-соляной смеси 0,003 х 2908,9 х 12</t>
  </si>
  <si>
    <t>1.5. Вывоз крупногабаритного мусора  4,18 х 147 чел. х 12</t>
  </si>
  <si>
    <t>2.1. Сбор и вывоз ТБО  147 чел. х 1,5 : 12 =  18,4 м³ х 90,30 х 12</t>
  </si>
  <si>
    <t>2.2. Захоронение ТБО   18,4 м³ х 33.10 х 12</t>
  </si>
  <si>
    <t>2.3. Расход электроэнергии 5760 кВт х 2,24</t>
  </si>
  <si>
    <t xml:space="preserve">2.4. Дератизация подвалов  1,475 х 802,8 </t>
  </si>
  <si>
    <t>2.5. Дезинсекция контейнеров 0,01 х 2908,9 х 12</t>
  </si>
  <si>
    <t>2.6. Аварийная служба 0,212 х 2908,9 х 12</t>
  </si>
  <si>
    <t>2.7. ТО вентканалов   32 шт. х 4,81</t>
  </si>
  <si>
    <t>2.8. Содержание детско-спортивных площадок 0,05 х 2908,9 х 12</t>
  </si>
  <si>
    <t>2.9. Проведение мероприятий по противопожарной безопасности 0,04 х 2908,9 х 12</t>
  </si>
  <si>
    <t>2.10. ТО ВДГО 0,1 х 2908,9 х 12</t>
  </si>
  <si>
    <t>Тариф на содержание жилья для населения составляет: 318000 : 2908,9 : 12</t>
  </si>
  <si>
    <t>9,11 х 2908,9 х 12</t>
  </si>
  <si>
    <t>страница 5</t>
  </si>
  <si>
    <t>ул. Зубковой, д. 4, корп. 1</t>
  </si>
  <si>
    <t>952,8 : 1650 = 0,58</t>
  </si>
  <si>
    <t>0,76 ед.</t>
  </si>
  <si>
    <t xml:space="preserve">1649,5 : 9000 = 0,18 </t>
  </si>
  <si>
    <t xml:space="preserve">248,6 : 950 = 0,26 </t>
  </si>
  <si>
    <t>страница 34</t>
  </si>
  <si>
    <t>ул. Новосёлов, д. 20</t>
  </si>
  <si>
    <t>531,46 : 1650 = 0,32</t>
  </si>
  <si>
    <t>0,54 ед.</t>
  </si>
  <si>
    <t>1957,1 : 9000 = 0,22</t>
  </si>
  <si>
    <t>273,0 : 790 = 0,35</t>
  </si>
  <si>
    <t>а) Дворник 0,54 х 2530 + 75% + 14,2% х 12</t>
  </si>
  <si>
    <t>б) Уборщица л/клеток 0,35 х 2530 + 72% + 14,2% х 12</t>
  </si>
  <si>
    <t>1.2. Приобретение спецодежды и инвентаря 0,053 х 2717,0 х 12</t>
  </si>
  <si>
    <t>1.3. Приобретение моющих средств 0,01 х 2717,0 х 12</t>
  </si>
  <si>
    <t>1.4. Приобретение песко-соляной смеси 0,003 х 2717,0 х 12</t>
  </si>
  <si>
    <t>2.1. Сбор и вывоз ТБО  133 чел. х 1,5 : 12 = 16,6 м³ х 90,30 х 12</t>
  </si>
  <si>
    <t>2.2. Захоронение ТБО  16,6 м³ х 33,10 х 12</t>
  </si>
  <si>
    <t>2.3. Расход электроэнергии 8508 кВт х 2,24</t>
  </si>
  <si>
    <t xml:space="preserve">2.4. Дератизация подвалов  1,475 х 691,7 </t>
  </si>
  <si>
    <t>2.5. Дезинсекция контейнеров 0,01 х 2717,0 х 12</t>
  </si>
  <si>
    <t>2.6. Аварийная служба 0,212 х 2717,0 х 12</t>
  </si>
  <si>
    <t xml:space="preserve">2.7. ТО вентканалов 24 шт. х 4,81 </t>
  </si>
  <si>
    <t>2.8. Содержание детско-спортивных площадок 0,05 х 2717,0 х 12</t>
  </si>
  <si>
    <t>2.9. Проведение мероприятий по противопожарной безопасности 0,04 х 2717,0 х 12</t>
  </si>
  <si>
    <t>2.10. ТО ВДГО 0,1 х 2717,0 х 12</t>
  </si>
  <si>
    <r>
      <t xml:space="preserve">4. Прочие прямые затраты </t>
    </r>
    <r>
      <rPr>
        <sz val="10"/>
        <rFont val="Arial Cyr"/>
        <family val="0"/>
      </rPr>
      <t>0,56 х 2717,0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</si>
  <si>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2717,0 х 12</t>
    </r>
  </si>
  <si>
    <r>
      <t xml:space="preserve">6. Внеэксплуатационные расходы </t>
    </r>
    <r>
      <rPr>
        <sz val="10"/>
        <rFont val="Arial Cyr"/>
        <family val="0"/>
      </rPr>
      <t>0,005 х 2717,0 х 12</t>
    </r>
  </si>
  <si>
    <t>Тариф на содержание жилья для населения составляет: 297022 : 2717,0 : 12</t>
  </si>
  <si>
    <t>9,11 х 2717,0 х 12</t>
  </si>
  <si>
    <t>а) Дворник 0,58 х 2530 + 75% + 14,2% х 12</t>
  </si>
  <si>
    <t>б) Уборщица л/клеток  0,26 х 2530 + 72% + 14,2% х 12</t>
  </si>
  <si>
    <t>1.2. Приобретение спецодежды и инвентаря 0,053 х 4360,9 х 12</t>
  </si>
  <si>
    <t>1.3. Приобретение моющих средств 0,01 х 4360,9 х 12</t>
  </si>
  <si>
    <t>1.4. Приобретение песко-соляной смеси 0,003 х 4360,9 х 12</t>
  </si>
  <si>
    <t>1.5. Вывоз крупногабаритного мусора 4,18 х 207 чел. х 12</t>
  </si>
  <si>
    <t>2.1. Сбор и вывоз ТБО 207 чел. х 1,5 : 12 = 25,9 м³ х 90,30 х 12</t>
  </si>
  <si>
    <t>2.2. Захоронение ТБО 25,9 м³ х 33,10 х 12</t>
  </si>
  <si>
    <t>2.3. Расход электроэнергии 24144 кВт х 2,24</t>
  </si>
  <si>
    <t>2.4. Дератизация подвалов 1,475 х 734,0</t>
  </si>
  <si>
    <t>2.5. Дезинсекция контейнеров 0,01 х 4360,9 х 12</t>
  </si>
  <si>
    <t>2.6. Аварийная служба 0,212 х 4360,9 х 12</t>
  </si>
  <si>
    <t>2.7. ТО вентканалов 38 шт. х 4,81</t>
  </si>
  <si>
    <t>2.8. Содержание детско-спортивных площадок 0,05 х 4360,9 х 12</t>
  </si>
  <si>
    <t>2.9. Проведение мероприятий по противопожарной безопасности 0,04 х 4360,9 х 12</t>
  </si>
  <si>
    <t>2.10. ТО ВДГО 0,1 х 4360,9 х 12</t>
  </si>
  <si>
    <t>3. Содержание лифтового оборудования +15%)</t>
  </si>
  <si>
    <t>а) техническое освидетельствование: 1 л. х 1380</t>
  </si>
  <si>
    <t>б) электроизмерительные работы : 1л. Х 1567</t>
  </si>
  <si>
    <t>в) измерение полного сопротивления петли "фаза-нуль"  1л х 56</t>
  </si>
  <si>
    <t>- страхование лифтов 6000 : 67 х 1</t>
  </si>
  <si>
    <t>Тариф на содержание жилья для населения составляет: 585058 : 4360,9 : 12</t>
  </si>
  <si>
    <r>
      <t>6. Общеэксплуатационные расходы (управление)</t>
    </r>
    <r>
      <rPr>
        <sz val="10"/>
        <rFont val="Arial Cyr"/>
        <family val="0"/>
      </rPr>
      <t xml:space="preserve"> 0,97 х 4360,9 х 12</t>
    </r>
  </si>
  <si>
    <r>
      <t>7. Внеэксплуатационные расходы</t>
    </r>
    <r>
      <rPr>
        <sz val="10"/>
        <rFont val="Arial Cyr"/>
        <family val="0"/>
      </rPr>
      <t xml:space="preserve"> 0,005 х 4360,9 х 12</t>
    </r>
  </si>
  <si>
    <t>11,18 х 4360,9 х 12</t>
  </si>
  <si>
    <t>страница 6</t>
  </si>
  <si>
    <t>ул. Зубковой, д. 6</t>
  </si>
  <si>
    <t>926,0 : 1650 = 0,56</t>
  </si>
  <si>
    <t>1,09 ед.</t>
  </si>
  <si>
    <t>4771 : 9000 = 0,53</t>
  </si>
  <si>
    <t>548 : 790 = 0,69</t>
  </si>
  <si>
    <t>0,69 ед.</t>
  </si>
  <si>
    <t>1) Заработная плата</t>
  </si>
  <si>
    <t>а) Дворник   1,09 х 2530 + 75% + 14,2% х 12</t>
  </si>
  <si>
    <t>б) Уборщица л/клеток 0,69 х 2530 + 72% + 14,2% х 12</t>
  </si>
  <si>
    <t>1.2. Приобретение спецодежды и инвентаря 0,053 х 5493,6 х 12</t>
  </si>
  <si>
    <t>1.3. Приобретение моющих средств 0,01 х 5493,6 х 12</t>
  </si>
  <si>
    <t>1.4. Приобретение песко-соляной смеси 0,003 х 5493,6 х 12</t>
  </si>
  <si>
    <t xml:space="preserve">1.5. Вывоз крупногабаритного мусора  4,18 х 285 чел. х 12 </t>
  </si>
  <si>
    <t>2.1. Сбор и вывоз ТБО 285 чел. х 1,5 : 12 = 35,6 м³ х 90,30 х 12</t>
  </si>
  <si>
    <t>2.2. Захоронение ТБО  35,6 м³ х 33,10 х 12</t>
  </si>
  <si>
    <t>2.3. Расход электроэнергии 43212 кВт х 2,24</t>
  </si>
  <si>
    <t xml:space="preserve">2.4. Дератизация подвалов  1,475 х 1458,0  </t>
  </si>
  <si>
    <t>2.5. Дезинсекция контейнеров 0,01 х 5493,6 х 12</t>
  </si>
  <si>
    <t>2.6. Аварийная служба 0,212 х 5493,6 х 12</t>
  </si>
  <si>
    <t xml:space="preserve">2.7. ТО вентканалов  48 шт. х 4,81 </t>
  </si>
  <si>
    <t>2.8. Содержание детско-спортивных площадок 0,05 х 5493,6 х 12</t>
  </si>
  <si>
    <t>2.9. Проведение мероприятий по противопожарной безопасности 0,04 х 5493,6 х 12</t>
  </si>
  <si>
    <t>2.10. ТО ВДГО 0,1 х 5493,6 х 12</t>
  </si>
  <si>
    <t>Тариф на содержание жилья для населения составляет: 600560 : 5493,6 : 12</t>
  </si>
  <si>
    <t>9,11 х 5493,6 х 12</t>
  </si>
  <si>
    <t>страница 7</t>
  </si>
  <si>
    <t>упрвавлению многоквартирным домом на 2009 год</t>
  </si>
  <si>
    <t>ул. Зубковой, д. 6, корп. 1</t>
  </si>
  <si>
    <t>795,0 : 1650 = 0,48</t>
  </si>
  <si>
    <t>3612,5 : 9000 = 0,40</t>
  </si>
  <si>
    <t>а) Дворник 0,88 х 2530 + 75% + 14,2% х 12</t>
  </si>
  <si>
    <t>б) Уборщица л/клеток 0,26 х 2530 + 72% + 14,2% х 12</t>
  </si>
  <si>
    <t>1.2. Приобретение спецодежды и инвентаря 0,053 х 4306,6 х 12</t>
  </si>
  <si>
    <t>1.3. Приобретение моющих средств  0,01 х 4306,6 х 12</t>
  </si>
  <si>
    <t>1.4. Приобретение песко-соляной смеси 0,003 х 4306,6 х 12</t>
  </si>
  <si>
    <t>1.5. Вывоз крупногабаритного мусора 4,18 х 248 чел. х 12</t>
  </si>
  <si>
    <t xml:space="preserve">2.1. Сбор и вывоз ТБО   248 чел. х 1,5 : 12 = 31,0 м³ х 90,30 х 12 </t>
  </si>
  <si>
    <t>2.2. Захоронение ТБО  31,0 м³ х 33,10 х 12</t>
  </si>
  <si>
    <t>2.3. Расход электроэнергии 25248 кВт х 2,24</t>
  </si>
  <si>
    <t xml:space="preserve">2.4. Дератизация подвалов 1,475 х 800,0 </t>
  </si>
  <si>
    <t>2.5. Дезинсекция контейнеров 0,01 х 4306,6 х 12</t>
  </si>
  <si>
    <t>2.6. Аварийная служба 0,212 х 4306,6 х 12</t>
  </si>
  <si>
    <t>2.8. Содержание детско-спортивных площадок 0,05 х 4306,6 х 12</t>
  </si>
  <si>
    <t>2.9. Проведение мероприятий по противопожарной безопасности 0,04 х 4306,6 х 12</t>
  </si>
  <si>
    <t>страница 30</t>
  </si>
  <si>
    <t>ул. Новосёлов, д. 12</t>
  </si>
  <si>
    <t>815,75 : 1650 = 0,49</t>
  </si>
  <si>
    <t>340,2 : 9000 = 0,04</t>
  </si>
  <si>
    <t>517 : 1050 = 0,49</t>
  </si>
  <si>
    <t>159 : 530 = 0,30</t>
  </si>
  <si>
    <t>а) Дворник 0,53 х 2530 + 75% + 14,2% х 12</t>
  </si>
  <si>
    <t>1.2. Приобретение спецодежды и инвентаря 0,053 х 3505,2 х 12</t>
  </si>
  <si>
    <t xml:space="preserve">1.3. Приобретение моющих средств  0,01 х 3505,2 х 12 </t>
  </si>
  <si>
    <t xml:space="preserve">1.4. Приобретение песко-соляной смеси 0,003 х 3505,2 х 12 </t>
  </si>
  <si>
    <t>1.5. Вывоз крупногабаритного мусора 4,18 х 159 чел. х 12</t>
  </si>
  <si>
    <t>2.1. Сбор и вывоз ТБО 159 чел. х 1,5 : 12 = 19,9 м³ х 90,30 х 12</t>
  </si>
  <si>
    <t>2.2. Захоронение ТБО  19,9 м³ х 33,10 х 12</t>
  </si>
  <si>
    <t>2.3. Расход электроэнергии 23232 кВт х 2,24</t>
  </si>
  <si>
    <t xml:space="preserve">2.5. Дезинсекция контейнеров 0,01 х 3505,2 х 12 </t>
  </si>
  <si>
    <t xml:space="preserve">2.6. Аварийная служба 0,212 х 3505,2 х 12 </t>
  </si>
  <si>
    <t xml:space="preserve">2.7. ТО вентканалов  14  шт. х 4,81 </t>
  </si>
  <si>
    <t xml:space="preserve">2.8. Содержание детско-спортивных площадок 0,05 х 3505,2 х 12 </t>
  </si>
  <si>
    <t xml:space="preserve">2.9. Проведение мероприятий по противопожарной безопасности 0,04 х 3505,2 х 12 </t>
  </si>
  <si>
    <t>2.10. ТО электрических плит 77 шт. х 100,73</t>
  </si>
  <si>
    <t>-техническое обслуживание лифтов ООО "Лифтремонт-Сервис":  2 л х 5662,82 х 12</t>
  </si>
  <si>
    <t xml:space="preserve">б) электроизмерительные работы: 2 л х 1702 </t>
  </si>
  <si>
    <t xml:space="preserve">-страхование лифтов 6000 : 67 х 2 л </t>
  </si>
  <si>
    <r>
      <t xml:space="preserve">5. Прочие прямые затраты  </t>
    </r>
    <r>
      <rPr>
        <sz val="10"/>
        <rFont val="Arial Cyr"/>
        <family val="0"/>
      </rPr>
      <t xml:space="preserve">0,56 х 3505,2 х 12 </t>
    </r>
  </si>
  <si>
    <r>
      <t xml:space="preserve">6. Общеэксплуатационные расходы  (управление) </t>
    </r>
    <r>
      <rPr>
        <sz val="10"/>
        <rFont val="Arial Cyr"/>
        <family val="0"/>
      </rPr>
      <t xml:space="preserve">0,97 х 3505,2 х 12 </t>
    </r>
  </si>
  <si>
    <r>
      <t xml:space="preserve">7. Внеэксплуатационные расходы </t>
    </r>
    <r>
      <rPr>
        <sz val="10"/>
        <rFont val="Arial Cyr"/>
        <family val="0"/>
      </rPr>
      <t>0,005 х 3505.2 х 12</t>
    </r>
  </si>
  <si>
    <t>Тариф на содержание жилья для населения составляет: 480773 : 3505,2 : 12</t>
  </si>
  <si>
    <t>11,43 х 3505,2 х 12</t>
  </si>
  <si>
    <t>2.10. ТО  ВДГО  0,1 х 4306,6 х 12</t>
  </si>
  <si>
    <t>страница 52</t>
  </si>
  <si>
    <t>ул. Тимакова, д. 24, корп. 2</t>
  </si>
  <si>
    <t>493,0 : 1650 = 0,30</t>
  </si>
  <si>
    <t>3918,0 : 9000 = 0,44</t>
  </si>
  <si>
    <t>277,0 : 790 = 0,35</t>
  </si>
  <si>
    <t>1.2. Приобретение спецодежды и инвентаря 0,053 х 2705,6 х 12</t>
  </si>
  <si>
    <t>1.3. Приобретение моющих средств 0,01 х 2705,6 х 12</t>
  </si>
  <si>
    <t>1.4. Приобретение песко-соляной смеси 0,003 х 2705,6 х 12</t>
  </si>
  <si>
    <t>1.5. Вывоз крупногабаритного мусора  4,18 х 136 чел. х 12</t>
  </si>
  <si>
    <t>2.1. Сбор и вывоз ТБО  136 чел. х 1,5 : 12 = 17,0 м³ х 90,30 х 12</t>
  </si>
  <si>
    <t>2.2. Захоронение ТБО   17,0 м³ х 33,10 х 12</t>
  </si>
  <si>
    <t>2.3. Расход электроэнергии 9780 кВт х 2,24</t>
  </si>
  <si>
    <t>2.5. Дезинсекция контейнеров 0,01 х 2705,6 х 12</t>
  </si>
  <si>
    <t>2.6. Аварийная служба 0,212 х 2705,6 х 12</t>
  </si>
  <si>
    <t>2.8. Содержание детско-спортивных площадок 0,05 х 2705,6 х 12</t>
  </si>
  <si>
    <t>2.9. Проведение мероприятий по противопожарной безопасности 0,04 х 2705,6 х 12</t>
  </si>
  <si>
    <t>2.10. ТО ВДГО  0,1 х 2705,6 х 12</t>
  </si>
  <si>
    <r>
      <t xml:space="preserve">4. Прочие прямые затраты </t>
    </r>
    <r>
      <rPr>
        <sz val="10"/>
        <rFont val="Arial Cyr"/>
        <family val="0"/>
      </rPr>
      <t>0,56 х 2705,6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</si>
  <si>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2705,6 х 12</t>
    </r>
  </si>
  <si>
    <r>
      <t xml:space="preserve">6. Внеэксплуатационные расходы </t>
    </r>
    <r>
      <rPr>
        <sz val="10"/>
        <rFont val="Arial Cyr"/>
        <family val="0"/>
      </rPr>
      <t>0,005 х 2705,6 х 12</t>
    </r>
  </si>
  <si>
    <t>Тариф на содержание жилья для населения составляет: 295776 : 2705,6 : 12</t>
  </si>
  <si>
    <t>9,11 х 2705,6 х 12</t>
  </si>
  <si>
    <t>ул. Тимакова, д. 26</t>
  </si>
  <si>
    <t>956,0 : 1650 = 0,58</t>
  </si>
  <si>
    <t>1,32 ед.</t>
  </si>
  <si>
    <t>4438,0 : 9000 = 0,49</t>
  </si>
  <si>
    <t>а) Дворник 1,32 х 2530 + 75% + 14,2% х 12</t>
  </si>
  <si>
    <t>б) Уборщица л/клеток  0,26  х 2530 + 72% + 14,2% х 12</t>
  </si>
  <si>
    <t>1.2. Приобретение спецодежды и инвентаря  0,053 х 4380,8 х 12</t>
  </si>
  <si>
    <t xml:space="preserve">1.3. Приобретение моющих средств  0,01 х 4380,8 х 12 </t>
  </si>
  <si>
    <t xml:space="preserve">1.4. Приобретение песко-соляной смеси 0,003 х 4380,8 х 12 </t>
  </si>
  <si>
    <t>1.5. Вывоз крупногабаритного мусора 4,18 х 206 чел. х 12</t>
  </si>
  <si>
    <t>2.1. Сбор и вывоз ТБО  206 чел. х 1,5 : 12 = 25,8 м³ х 90,30 х 12</t>
  </si>
  <si>
    <t>2.2. Захоронение ТБО  25,8 м³ х 33,10 х 12</t>
  </si>
  <si>
    <t>2.3. Расход электроэнергии 22248 кВт х 2,24</t>
  </si>
  <si>
    <t xml:space="preserve">2.4. Дератизация подвалов 1,475 х 735,4 </t>
  </si>
  <si>
    <t xml:space="preserve">2.5. Дезинсекция контейнеров 0,01 х 4380,8 х 12 </t>
  </si>
  <si>
    <t xml:space="preserve">2.6. Аварийная служба 0,212 х 4380,8 х 12 </t>
  </si>
  <si>
    <t xml:space="preserve">2.8. Содержание детско-спортивных площадок 0,05 х 4380,8 х 12 </t>
  </si>
  <si>
    <t xml:space="preserve">2.9. Проведение мероприятий по противопожарной безопасности 0,04 х 4380,8 х 12 </t>
  </si>
  <si>
    <t>2.10. ТО ВДГО  0,1 х 4380,8 х 12</t>
  </si>
  <si>
    <r>
      <t xml:space="preserve">5. Прочие прямые затраты  </t>
    </r>
    <r>
      <rPr>
        <sz val="10"/>
        <rFont val="Arial Cyr"/>
        <family val="0"/>
      </rPr>
      <t xml:space="preserve">0,56 х 4380,8 х 12 </t>
    </r>
  </si>
  <si>
    <r>
      <t xml:space="preserve">6. Общеэксплуатационные расходы (управление)  </t>
    </r>
    <r>
      <rPr>
        <sz val="10"/>
        <rFont val="Arial Cyr"/>
        <family val="0"/>
      </rPr>
      <t>0,97 х 4380,8 х 12</t>
    </r>
  </si>
  <si>
    <r>
      <t xml:space="preserve">7. Внеэксплуатационные расходы </t>
    </r>
    <r>
      <rPr>
        <sz val="10"/>
        <rFont val="Arial Cyr"/>
        <family val="0"/>
      </rPr>
      <t>0,005 х 4380,8 х 12</t>
    </r>
  </si>
  <si>
    <t>Тариф на содержание жилья для населения составляет: 587728 : 4380,8 : 12</t>
  </si>
  <si>
    <t>11,18 х 4380,8 х 12</t>
  </si>
  <si>
    <t>страница 53</t>
  </si>
  <si>
    <t xml:space="preserve">2.2. Захоронение ТБО  28,1 м³ х 33,10 х 12 </t>
  </si>
  <si>
    <t>2.3. Расход электроэнергии 18300 кВт х 2,24</t>
  </si>
  <si>
    <t xml:space="preserve">2.4. Дератизация подвалов 1,475 х 655,0 </t>
  </si>
  <si>
    <t>2.5. Дезинсекция контейнеров 0,01 х 3755,7 х 12</t>
  </si>
  <si>
    <t>2.6. Аварийная служба 0,212 х 3755,7 х 12</t>
  </si>
  <si>
    <t xml:space="preserve">2.7. ТО вентканалов    24 шт. х 4,81 </t>
  </si>
  <si>
    <t>2.8. Содержание детско-спортивных площадок 0,05 х 3755,7 х 12</t>
  </si>
  <si>
    <t>2.9. Проведение мероприятий по противопожарной безопасности 0,04 х 3755,7 х 12</t>
  </si>
  <si>
    <t>-техническое обслуживание лифтов ООО "Лифтремонт-Севрвис" 1 л х 4312,31 х 12</t>
  </si>
  <si>
    <t>б) электроизмерительные работы: 1л х 1567</t>
  </si>
  <si>
    <t>в) измерение сопротивления петли "фаза-нуль": 1л х 56</t>
  </si>
  <si>
    <t>5. Прочие прямые затраты  0,56 х 3755,7 х 12</t>
  </si>
  <si>
    <t>6. Общеэксплуатационные расходы (управление) 0,97 х 3755,7 х 12</t>
  </si>
  <si>
    <t>7. Внеэксплуатационные расходы 0,005 х 3755,7 х 12</t>
  </si>
  <si>
    <t>Тариф на содержание жилья для населения составляет: 503864 : 3755,7 : 12</t>
  </si>
  <si>
    <t>11,18 х 3755,7 х 12</t>
  </si>
  <si>
    <t>страница 16</t>
  </si>
  <si>
    <t>ул. Зубковой, д. 17, корп. 2</t>
  </si>
  <si>
    <t>лестничных клеток</t>
  </si>
  <si>
    <t>532,95 : 1650 = 0,32</t>
  </si>
  <si>
    <t>0,61 ед.</t>
  </si>
  <si>
    <t>82,0 % 1200 = 0,07</t>
  </si>
  <si>
    <t>1961,75 : 9000 = 0,22</t>
  </si>
  <si>
    <t>а) Дворник 0,61 х 2530 + 75% + 14,2% х 12</t>
  </si>
  <si>
    <t>1.2. Приобретение спецодежды и инвентаря 0,053 х 3848,3 х 12</t>
  </si>
  <si>
    <t>1.3. Приобретение моющих средств  0,01 х 3848,3 х12</t>
  </si>
  <si>
    <t>1.4. Приобретение песко-соляной смеси 0,003 х 3848,3 х 12</t>
  </si>
  <si>
    <t>1.5. Вывоз крупногабаритного мусора 4,18 х 187 чел. Х 12</t>
  </si>
  <si>
    <t>2.1. Сбор и вывоз ТБО 187чел. х 1,5 : 12 = 23,4 м³ х 90,30 х 12</t>
  </si>
  <si>
    <t>2.2. Захоронение ТБО 23,4  м³ х 33,10 х 12</t>
  </si>
  <si>
    <t>2.3. Расход электроэнергии 44784 х 2,24</t>
  </si>
  <si>
    <t xml:space="preserve">2.4. Дератизация подвалов 1,475 х 607,6 </t>
  </si>
  <si>
    <t>2.5. Дезинсекция контейнеров 0,01 х 3848,3 х 12</t>
  </si>
  <si>
    <t>2.6. Аварийная служба 0,212 х 3848,3 х 12</t>
  </si>
  <si>
    <t>2.7, ТО вентканалов 24 шт. х 4,81</t>
  </si>
  <si>
    <t>2.8. Содержание детско-спортивных площадок 0,05 х 3848,3 х 12</t>
  </si>
  <si>
    <t>2.9. Проведение мероприятий по противопожарной безопасности 0,04 х 3848,3 х 12</t>
  </si>
  <si>
    <t>2.10. ТО  электрических плит 108 шт. х 100,73</t>
  </si>
  <si>
    <t>а) Техническое обслуживание лифтов ООО "Лифтремонт-Сервис" 1 л х 4312,31 х 12</t>
  </si>
  <si>
    <t>б) Техническое освидетельствование лифтов ООО ИЦ "Техлифт"1 л х 1380</t>
  </si>
  <si>
    <t>в) Электроизмерительные работы 1 л х 1567</t>
  </si>
  <si>
    <t>г) Измерение сопротивления петли "фаза-нуль"  1л х 56</t>
  </si>
  <si>
    <t>д) Страхование лифтов 6000 : 67 х 1</t>
  </si>
  <si>
    <t>5. Прочие прямые затраты  0,56 х 3848,3 х 12</t>
  </si>
  <si>
    <t>6. Общеэксплуатационные расходы (управление)  0,97 х 3848,3 х 12</t>
  </si>
  <si>
    <t>7. Внеэксплуатационные расходы 0,005 х 3848,3 х 12</t>
  </si>
  <si>
    <t>Тариф на содержание жилья для населения составляет: 516287 : 3848,3 : 12</t>
  </si>
  <si>
    <t>11,18 х 3848,3 х 12</t>
  </si>
  <si>
    <t>страница 17</t>
  </si>
  <si>
    <t>ул. Зубковой, д. 18, корп. 1</t>
  </si>
  <si>
    <t>682,1 : 1650 = 0,41</t>
  </si>
  <si>
    <t>654,5 : 9000 = 0,07</t>
  </si>
  <si>
    <t>259,4 : 1050 = 0,25</t>
  </si>
  <si>
    <t>0,25 ед.</t>
  </si>
  <si>
    <t>б) Уборщица л/клеток 0,25 х 2530 + 72% + 14,2% х 12</t>
  </si>
  <si>
    <t>1.2. Приобретение спецодежды и инвентаря 0,053 х 2334,7 х 12</t>
  </si>
  <si>
    <t>1.3. Приобретение моющих средств  0,01 х 2334,7 х 12</t>
  </si>
  <si>
    <t>1.4. Приобретение песко-соляной смеси 0,003 х 2334,7 х 12</t>
  </si>
  <si>
    <t>1.5. Вывоз крупногабаритного мусора 4,18 х 104 чел. Х 12</t>
  </si>
  <si>
    <t>2.1. Сбор и вывоз ТБО 104 чел. х 1,5 : 12 = 13,0 м³ х 90,30 х12</t>
  </si>
  <si>
    <t>2.2. Захоронение ТБО  13,0 м³ х 33.10 х 12</t>
  </si>
  <si>
    <t>2.3. Расход электроэнергии 17952 кВт х 2,24</t>
  </si>
  <si>
    <t xml:space="preserve">2.4. Дератизация подвалов 1,475 х 363,0 </t>
  </si>
  <si>
    <t>2.5. Дезинсекция контейнеров 0,01 х 2334,7 х 12</t>
  </si>
  <si>
    <t>2.6. Аварийная служба 0,212 х 2334,7 х 12</t>
  </si>
  <si>
    <t xml:space="preserve">2.7. ТО вентканалов  8 шт. х 4,81 </t>
  </si>
  <si>
    <t>2.8. Содержание детско-спортивных площадок 0,05 х 2334,7 х 12</t>
  </si>
  <si>
    <t>2.9. Проведение мероприятий по противопожарной безопасности 0,04 х 2334,7 х 12</t>
  </si>
  <si>
    <t>2.10. ТО ВДГО 0,1 х 2334,7 х 12</t>
  </si>
  <si>
    <t>-техническое обслуживание лифтов ООО "Лифтремонт-Сервис"1 л х 4762,48 х 12</t>
  </si>
  <si>
    <t xml:space="preserve">а) техническое освидетельствование: 1 л х 1452 </t>
  </si>
  <si>
    <t xml:space="preserve">б) электроизмерительные работы: 1 л х 1612 </t>
  </si>
  <si>
    <t xml:space="preserve">в) измерение сопротивления петли "фаза-нуль":  1л х 56 </t>
  </si>
  <si>
    <t>-страхование лифтов 6000 : 67 х 1л</t>
  </si>
  <si>
    <r>
      <t xml:space="preserve">5. Прочие прямые затраты  </t>
    </r>
    <r>
      <rPr>
        <sz val="10"/>
        <rFont val="Arial Cyr"/>
        <family val="0"/>
      </rPr>
      <t>0,56 х 2334,7 х 12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</si>
  <si>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2334,7 х 12</t>
    </r>
  </si>
  <si>
    <r>
      <t xml:space="preserve">7. Внеэксплуатационные расходы </t>
    </r>
    <r>
      <rPr>
        <sz val="10"/>
        <rFont val="Arial Cyr"/>
        <family val="0"/>
      </rPr>
      <t>0,005 х 2334,7 х 12</t>
    </r>
  </si>
  <si>
    <t>Тариф на содержание жилья для населения составляет: 313223 : 2334,7 : 12</t>
  </si>
  <si>
    <t>11,18 х 2334,7 х 12</t>
  </si>
  <si>
    <t>страница 18</t>
  </si>
  <si>
    <t>страница 26</t>
  </si>
  <si>
    <t>ул. Зубковой, д. 20, корп. 3</t>
  </si>
  <si>
    <t>442,5 : 1650 = 0,27</t>
  </si>
  <si>
    <t>542,25 : 9000 = 0,06</t>
  </si>
  <si>
    <t>б) Уборщица л/клеток  0,25 х 2530 + 72% + 14,2% х 12</t>
  </si>
  <si>
    <t>1.2. Приобретение спецодежды и инвентаря 0,053 х 2358,8 х 12</t>
  </si>
  <si>
    <t xml:space="preserve">1.3. Приобретение моющих средств  0,01 х 2358,8 х 12 </t>
  </si>
  <si>
    <t xml:space="preserve">1.4. Приобретение песко-соляной смеси 0,003 х 2358,8 х 12 </t>
  </si>
  <si>
    <t>1.5. Вывоз крупногабаритного мусора 4,18 х 142 чел. х 12</t>
  </si>
  <si>
    <t>2.1. Сбор и вывоз ТБО 142 чел. х 1,5 : 12 = 17,8 м³ х 90,30 х 12</t>
  </si>
  <si>
    <t>2.2. Захоронение ТБО 17,8 м³ х 33,10 х 12</t>
  </si>
  <si>
    <t>2.3. Расход электроэнергии 14532 кВт х 2,24</t>
  </si>
  <si>
    <t xml:space="preserve">2.4. Дератизация подвалов 1,475 х 310,9 </t>
  </si>
  <si>
    <t>2.5. Дезинсекция контейнеров 0,01 х 2358,8 х 12</t>
  </si>
  <si>
    <t xml:space="preserve">2.6. Аварийная служба 0,212 х 2358,8 х 12 </t>
  </si>
  <si>
    <t xml:space="preserve">2.7. ТО вентканалов  8 шт. х 4,81  </t>
  </si>
  <si>
    <t xml:space="preserve">2.8. Содержание детско-спортивных площадок 0,05 х 2358,8 х 12 </t>
  </si>
  <si>
    <t xml:space="preserve">2.9. Проведение мероприятий по противопожарной безопасности 0,04 х 2358,8 х 12 </t>
  </si>
  <si>
    <t xml:space="preserve">-техническое обслуживание лифтов ООО "Лифтремонт-Сервис"  1л х 4762,48 х 12                 </t>
  </si>
  <si>
    <t>а) техническое освидетельствование: 1 л х 1452</t>
  </si>
  <si>
    <t>в) измерение сопротивления петли "фаза-нуль"::  1л х 56</t>
  </si>
  <si>
    <r>
      <t xml:space="preserve">5. Прочие прямые затраты  </t>
    </r>
    <r>
      <rPr>
        <sz val="10"/>
        <rFont val="Arial Cyr"/>
        <family val="0"/>
      </rPr>
      <t xml:space="preserve">0,56 х  х 2358,8 х 12 </t>
    </r>
  </si>
  <si>
    <r>
      <t xml:space="preserve">6. Общеэксплуатационные расходы  (управление) </t>
    </r>
    <r>
      <rPr>
        <sz val="10"/>
        <rFont val="Arial Cyr"/>
        <family val="0"/>
      </rPr>
      <t xml:space="preserve">0,97 х 2358,8 х 12 </t>
    </r>
  </si>
  <si>
    <t>страница 39</t>
  </si>
  <si>
    <t>ул. Советской Армии, д. 13</t>
  </si>
  <si>
    <t>837 : 1650 = 0,19</t>
  </si>
  <si>
    <t>0,48 ед</t>
  </si>
  <si>
    <t>122,0 : 1200 = 0,10</t>
  </si>
  <si>
    <t>1691,5 : 9000 = 0,19</t>
  </si>
  <si>
    <t>364 : 950 = 0,38</t>
  </si>
  <si>
    <t>0,38 ед.</t>
  </si>
  <si>
    <t>а) Дворник  0,48 х 2530 + 75% + 14,2% х 12</t>
  </si>
  <si>
    <t>б) Уборщица л/клеток  0,38 х 2530 + 72% + 14,2% х 12</t>
  </si>
  <si>
    <t>1.2. Приобретение спецодежды и инвентаря 0,053 х 4058,7 х 12</t>
  </si>
  <si>
    <t xml:space="preserve">1.3. Приобретение моющих средств  0,01 х 4058,7 х 12 </t>
  </si>
  <si>
    <t xml:space="preserve">1.4. Приобретение песко-соляной смеси 0,003 х 4058,7 х 12 </t>
  </si>
  <si>
    <t xml:space="preserve">1.5. Вывоз крупногабаритного мусора 4,18 х 190 чел. х 12 </t>
  </si>
  <si>
    <t>2.1. Сбор и вывоз ТБО 190 чел. х 1,5 : 12 = 23,8 м³ х 90,30 х 12</t>
  </si>
  <si>
    <t>2.2. Захоронение ТБО  23,8 м³ х 33,10 х 12</t>
  </si>
  <si>
    <t>2.3. Расход электроэнергии 10068 кВт х 2,24</t>
  </si>
  <si>
    <t xml:space="preserve">2.4. Дератизация подвалов 1,475 х 669,0  </t>
  </si>
  <si>
    <t>2.5. Дезинсекция контейнеров 0,01 х  4058,7 х 12</t>
  </si>
  <si>
    <t xml:space="preserve">2.6. Аварийная служба 0,212 х 4058,7 х 12 </t>
  </si>
  <si>
    <t xml:space="preserve">2.8. Содержание детско-спортивных площадок 0,05 х 4058,7 х 12 </t>
  </si>
  <si>
    <t xml:space="preserve">2.9. Проведение мероприятий по противопожарной безопасности 0,04 х 4058,7 х 12 </t>
  </si>
  <si>
    <t>2.10. ТО ВДГО  0,1 х 4058,7 х 12</t>
  </si>
  <si>
    <t xml:space="preserve">а) техническое освидетельствование: 2 л х 1380 </t>
  </si>
  <si>
    <t xml:space="preserve">б) электроизмерительные работы: 2 л х 1567 </t>
  </si>
  <si>
    <t xml:space="preserve">-страхование лифтов 6000 : 63 х 2 л </t>
  </si>
  <si>
    <r>
      <t xml:space="preserve">5. Прочие прямые затраты  </t>
    </r>
    <r>
      <rPr>
        <sz val="10"/>
        <rFont val="Arial Cyr"/>
        <family val="0"/>
      </rPr>
      <t xml:space="preserve">0,56 х 4058,7 х 12 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</si>
  <si>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 xml:space="preserve">0,97 х 4058,7 х 12 </t>
    </r>
  </si>
  <si>
    <r>
      <t xml:space="preserve">7. Внеэксплуатационные расходы </t>
    </r>
    <r>
      <rPr>
        <sz val="10"/>
        <rFont val="Arial Cyr"/>
        <family val="0"/>
      </rPr>
      <t>0,005 х 4058,7 х 12</t>
    </r>
  </si>
  <si>
    <t>Тариф на содержание жилья для населения составляет: 544515 : 4058,7 : 12</t>
  </si>
  <si>
    <t>11,18 х 4058,7 х 12</t>
  </si>
  <si>
    <t>страница 40</t>
  </si>
  <si>
    <t>ул. Советской Армии, д. 15</t>
  </si>
  <si>
    <t>1245,0 : 1650 = 0,75</t>
  </si>
  <si>
    <t>1,69 ед.</t>
  </si>
  <si>
    <t>325,0 : 1200 = 0,27</t>
  </si>
  <si>
    <t>6008,0 : 9000 = 0,67</t>
  </si>
  <si>
    <t>1409,0 : 820 = 1,72</t>
  </si>
  <si>
    <t>1,72 ед.</t>
  </si>
  <si>
    <t>539 : 530 = 1,02</t>
  </si>
  <si>
    <t>1,02 ед.</t>
  </si>
  <si>
    <t>а) Дворник 1,69 х 2530 + 75% + 14,2% х 12</t>
  </si>
  <si>
    <t>б) Уборщица л/клеток  1,72 х 2530 + 72% + 14,2% х 12</t>
  </si>
  <si>
    <t>в) Мусоропроводчик  1,02 х 2530 + 72% + 14,2% х 12</t>
  </si>
  <si>
    <t>1.2. Приобретение спецодежды и инвентаря 0,053 х 11805,6 х 12</t>
  </si>
  <si>
    <t xml:space="preserve">1.3. Приобретение моющих средств  0,01 х 11805,6 х 12 </t>
  </si>
  <si>
    <t xml:space="preserve">1.4. Приобретение песко-соляной смеси 0,003 х 11805,6 х 12 </t>
  </si>
  <si>
    <t xml:space="preserve">1.5. Вывоз крупногабаритного мусора 4,18 х 539 чел. х 12 </t>
  </si>
  <si>
    <t>2.1. Сбор и вывоз ТБО  539 чел. х 1,5 : 12 = 67,4 м³ х 90,30 х 12</t>
  </si>
  <si>
    <t>2.2. Захоронение ТБО  67,4 м³ х 33,10 х 12</t>
  </si>
  <si>
    <t>2.3. Расход электроэнергии 32460 кВт х 2,24</t>
  </si>
  <si>
    <t xml:space="preserve">2.4. Дератизация подвалов 1,475 х 1781,0 </t>
  </si>
  <si>
    <t xml:space="preserve">2.5. Дезинсекция контейнеров 0,01 х 11805,6 х 12 </t>
  </si>
  <si>
    <t xml:space="preserve">2.6. Аварийная служба 0,212 х 11805,6 х 12 </t>
  </si>
  <si>
    <t xml:space="preserve">2.8. Содержание детско-спортивных площадок 0,05 х 11805,6 х 12 </t>
  </si>
  <si>
    <t>б) Уборщица л/клеток  0,84 х 2530 + 72% + 14,2% х 12</t>
  </si>
  <si>
    <t>в) Мусоропроводчик  0,70 х 2530 + 72% + 14,2% х 12</t>
  </si>
  <si>
    <t>1.2. Приобретение спецодежды и инвентаря 0,053 х 7428,1 х 12</t>
  </si>
  <si>
    <t>1.3. Приобретение моющих средств  0,01 х 7428,1х 12</t>
  </si>
  <si>
    <t>1.4. Приобретение песко-соляной смеси 0,003 х 7428,1 х 12</t>
  </si>
  <si>
    <t xml:space="preserve">1.5. Вывоз крупногабаритного мусора 4,18 х 373 чел. х 12 </t>
  </si>
  <si>
    <t>2.1. Сбор и вывоз ТБО  373 чел. х 1,5 : 12 = 46,6 м³ х 90,3 х 12</t>
  </si>
  <si>
    <t>2.2. Захоронение ТБО  46,6 м³ х 33,10 х 12</t>
  </si>
  <si>
    <t>2.3. Расход электроэнергии 27684 кВт х 2,24</t>
  </si>
  <si>
    <t xml:space="preserve">2.4. Дератизация подвалов 1,475 х 1115,7 </t>
  </si>
  <si>
    <t>2.5. Дезинсекция контейнеров 0,01 х 7428,1 х 12</t>
  </si>
  <si>
    <t>2.6. Аварийная служба 0,212 х 7428,1 х 12</t>
  </si>
  <si>
    <t xml:space="preserve">2.7. ТО вентканалов  64 шт. х 4,81 </t>
  </si>
  <si>
    <t>2.8 Содержание детско-спортивных площадок 0,05 х 7428,1 х 12</t>
  </si>
  <si>
    <t>2.9. Проведение мероприятий по противопожарной безопасности 0,04 х  7428,1 х 12</t>
  </si>
  <si>
    <t>2.10. ТО ВДГО  0,1 х 7428,1 х 12</t>
  </si>
  <si>
    <r>
      <t xml:space="preserve">5. Общеэксплуатационные расходы (управление) </t>
    </r>
    <r>
      <rPr>
        <sz val="10"/>
        <rFont val="Arial Cyr"/>
        <family val="0"/>
      </rPr>
      <t xml:space="preserve">0,97 х 2708,7 х 12 </t>
    </r>
  </si>
  <si>
    <r>
      <t xml:space="preserve">6. Внеэксплуатационные расходы </t>
    </r>
    <r>
      <rPr>
        <sz val="10"/>
        <rFont val="Arial Cyr"/>
        <family val="0"/>
      </rPr>
      <t>0,005 х 2708,7 х 12</t>
    </r>
  </si>
  <si>
    <t>Тариф на содержание жилья для населения составляет: 296115 : 2708,7 : 12</t>
  </si>
  <si>
    <t>9,11 х 2708,7 х 12</t>
  </si>
  <si>
    <t xml:space="preserve">а) техническое освидетельствование: 2 л х 1596 </t>
  </si>
  <si>
    <t>б) электроизмерительные работы: 2 л х 1702</t>
  </si>
  <si>
    <t>в) измерение сопротивления петли "фаза-нуль": 2 л х 56</t>
  </si>
  <si>
    <t>-страхование лифтов 6000 : 67 х 2 л</t>
  </si>
  <si>
    <r>
      <t xml:space="preserve">5. Прочие прямые затраты  </t>
    </r>
    <r>
      <rPr>
        <sz val="10"/>
        <rFont val="Arial Cyr"/>
        <family val="0"/>
      </rPr>
      <t xml:space="preserve">0,56 х 3526,4 х 12 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</si>
  <si>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 xml:space="preserve">0,97 х 3526,4 х 12 </t>
    </r>
  </si>
  <si>
    <r>
      <t xml:space="preserve">7. Внеэксплуатационные расходы </t>
    </r>
    <r>
      <rPr>
        <sz val="10"/>
        <rFont val="Arial Cyr"/>
        <family val="0"/>
      </rPr>
      <t>0,005 х 3526,4 х 12</t>
    </r>
  </si>
  <si>
    <t>Тариф на содержание жилья для населения составляет: 483681 : 3526,4 : 12</t>
  </si>
  <si>
    <t>% отношение</t>
  </si>
  <si>
    <t>11,43 х 3526,4 х 12</t>
  </si>
  <si>
    <r>
      <t xml:space="preserve">4. Прочие прямые затраты </t>
    </r>
    <r>
      <rPr>
        <sz val="10"/>
        <rFont val="Arial Cyr"/>
        <family val="0"/>
      </rPr>
      <t>0,56 х 4368,1 х 12</t>
    </r>
  </si>
  <si>
    <t>страница 36</t>
  </si>
  <si>
    <t>ул. Новосёлов, д. 24</t>
  </si>
  <si>
    <t>997,2 : 1650 = 0,60</t>
  </si>
  <si>
    <t>1,53 ед.</t>
  </si>
  <si>
    <t>459,0 : 1200 = 0,38</t>
  </si>
  <si>
    <t>4933,0 : 9000 = 0,55</t>
  </si>
  <si>
    <t>1120,0 : 790 = 1,42</t>
  </si>
  <si>
    <t>1,42 ед.</t>
  </si>
  <si>
    <t>а) Дворник 1,53 х 2530 + 75% + 14,2% х 12</t>
  </si>
  <si>
    <t>б) Уборщица л/клеток 1,42 х 2530 + 72% + 14,2% х 12</t>
  </si>
  <si>
    <t>1.2. Приобретение спецодежды и инвентаря 0,053 х 6167,3 х 12</t>
  </si>
  <si>
    <t>1.3. Приобретение моющих средств 0,005 х 6167,3 х 12</t>
  </si>
  <si>
    <t>1.4. Приобретение песко-соляной смеси 0,003 х 6167,3 х 12</t>
  </si>
  <si>
    <t>1.5. Вывоз крупногабаритного мусора  4,18 х 309 чел. х 12</t>
  </si>
  <si>
    <t>2.1. Сбор и вывоз ТБО  309 чел. х 1,5 : 12 = 38,6 м³ х 90,30 х 12</t>
  </si>
  <si>
    <t>2.2. Захоронение ТБО  38,6 м³ х 33,10 х 12</t>
  </si>
  <si>
    <t>2.3. Расход электроэнергии 1389 кВт х 2,24</t>
  </si>
  <si>
    <t xml:space="preserve">2.4. Дератизация подвалов  1,475 х 1793,1 </t>
  </si>
  <si>
    <t>2.5. Дезинсекция контейнеров 0,01 х 6167,3 х 12</t>
  </si>
  <si>
    <t>2.6. Аварийная служба 0,212 х 6167,3 х 12</t>
  </si>
  <si>
    <t xml:space="preserve">2.7. ТО вентканалов 68 шт. х 4,81 </t>
  </si>
  <si>
    <t>2.8. Содержание детско-спортивных площадок 0,05 х 6167,3 х 12</t>
  </si>
  <si>
    <t>2.9. Проведение мероприятий по противопожарной безопасности 0,04 х 6167,3 х 12</t>
  </si>
  <si>
    <t>2.10. ТО ВДГО 0,1 х 6167,3 х 12</t>
  </si>
  <si>
    <r>
      <t xml:space="preserve">4. Прочие прямые затраты </t>
    </r>
    <r>
      <rPr>
        <sz val="10"/>
        <rFont val="Arial Cyr"/>
        <family val="0"/>
      </rPr>
      <t>0,56 х 6167,3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</si>
  <si>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6167,3 х 12</t>
    </r>
  </si>
  <si>
    <r>
      <t xml:space="preserve">6. Внеэксплуатационные расходы </t>
    </r>
    <r>
      <rPr>
        <sz val="10"/>
        <rFont val="Arial Cyr"/>
        <family val="0"/>
      </rPr>
      <t>0,005 х 6167,3 х 12</t>
    </r>
  </si>
  <si>
    <t>Тариф на содержание жилья для населения составляет: 674209 : 6167,3 : 12</t>
  </si>
  <si>
    <t>9,11 х 6167,3 х 12</t>
  </si>
  <si>
    <t>страница 37</t>
  </si>
  <si>
    <t>ул. Новосёлов, д. 24, корп. 1</t>
  </si>
  <si>
    <t>447,5 : 1650 = 0,27</t>
  </si>
  <si>
    <t>0,46 ед.</t>
  </si>
  <si>
    <t>1740,0 : 9000 = 0,19</t>
  </si>
  <si>
    <t>412,0 : 950 = 0,43</t>
  </si>
  <si>
    <t>0,43 ед.</t>
  </si>
  <si>
    <t>а) Дворник 0,46 х 2530 + 75% + 14,2% х 12</t>
  </si>
  <si>
    <t>б) Уборщица л/клеток 0,43 х 2530 + 72% + 14,2% х 12</t>
  </si>
  <si>
    <t>1.2. Приобретение спецодежды и инвентаря 0,053 х 3909,9 х 12</t>
  </si>
  <si>
    <t>1.3. Приобретение моющих средств  0,01 х 3909,9 х 12</t>
  </si>
  <si>
    <t>1.4. Приобретение песко-соляной смеси 0,003 х 3909,9 х 12</t>
  </si>
  <si>
    <t xml:space="preserve">1.5. Вывоз крупногабаритного мусора 4,18 х 187 чел. х 129 </t>
  </si>
  <si>
    <t>2.1. Сбор и вывоз ТБО 187 чел. х 1,5 : 12 = 23,4 м³ х 90,30 х 12</t>
  </si>
  <si>
    <t>2.2. Захоронение ТБО  23,4 м³ х 33,10 х 12</t>
  </si>
  <si>
    <t>2.3. Расход электроэнергии 8472 кВт х 2,24</t>
  </si>
  <si>
    <t xml:space="preserve">2.4. Дератизация подвалов 1,475 х 643,0 </t>
  </si>
  <si>
    <t>2.5. Дезинсекция контейнеров 0,01 х 3909,9 х 12</t>
  </si>
  <si>
    <t>2.6. Аварийная служба 0,212 х 3909,9 х 12</t>
  </si>
  <si>
    <t>2.8. Содержание детско-спортивных площадок 0,05 х 3909,9 х 12</t>
  </si>
  <si>
    <t>2.9. Проведение мероприятий по противопожарной безопасности 0,04 х 3909,9 х 12</t>
  </si>
  <si>
    <t>2.10. ТО ВДГО  0,1 х 3909,9 х 12</t>
  </si>
  <si>
    <t>-техническое обслуживание лифтов ООО "ЛифтремонтСервис"   2 л х 4312,31х 12</t>
  </si>
  <si>
    <t>б) электроизмерительныее работы: 2 л х 1567</t>
  </si>
  <si>
    <r>
      <t xml:space="preserve">5. Прочие прямые затраты  </t>
    </r>
    <r>
      <rPr>
        <sz val="10"/>
        <rFont val="Arial Cyr"/>
        <family val="0"/>
      </rPr>
      <t>0,56 х 3909,9 х 12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</si>
  <si>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3909,9 х 12</t>
    </r>
  </si>
  <si>
    <r>
      <t xml:space="preserve">7. Внеэксплуатационные расходы </t>
    </r>
    <r>
      <rPr>
        <sz val="10"/>
        <rFont val="Arial Cyr"/>
        <family val="0"/>
      </rPr>
      <t>0,005 х 3909,9 х 12</t>
    </r>
  </si>
  <si>
    <t>Тариф на содержание жилья для населения составляет: 524552 : 3909,9 : 12</t>
  </si>
  <si>
    <t>11,18 х 3909,9 х 12</t>
  </si>
  <si>
    <r>
      <t xml:space="preserve">5. Прочие прямые затраты  </t>
    </r>
    <r>
      <rPr>
        <sz val="10"/>
        <rFont val="Arial Cyr"/>
        <family val="0"/>
      </rPr>
      <t>0,56 х 3968,2 х 12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</si>
  <si>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3968,2 х 12</t>
    </r>
  </si>
  <si>
    <r>
      <t>7. Внеэксплуатационные расходы</t>
    </r>
    <r>
      <rPr>
        <sz val="10"/>
        <rFont val="Arial Cyr"/>
        <family val="0"/>
      </rPr>
      <t xml:space="preserve"> 0,005 х 3968,2 х 12</t>
    </r>
  </si>
  <si>
    <r>
      <t xml:space="preserve">4. Прочие прямые затраты </t>
    </r>
    <r>
      <rPr>
        <sz val="10"/>
        <rFont val="Arial Cyr"/>
        <family val="0"/>
      </rPr>
      <t>0,56 х 5724,0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</si>
  <si>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5724,0 х 12</t>
    </r>
  </si>
  <si>
    <r>
      <t xml:space="preserve">6. Внеэксплуатационные расходы </t>
    </r>
    <r>
      <rPr>
        <sz val="10"/>
        <rFont val="Arial Cyr"/>
        <family val="0"/>
      </rPr>
      <t>0,005 х 5724,0 х 12</t>
    </r>
  </si>
  <si>
    <r>
      <t xml:space="preserve">5. Прочие прямые затраты  </t>
    </r>
    <r>
      <rPr>
        <sz val="10"/>
        <rFont val="Arial Cyr"/>
        <family val="0"/>
      </rPr>
      <t>0,56 х 3761,4 х 12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</si>
  <si>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3761,4 х 12</t>
    </r>
  </si>
  <si>
    <r>
      <t xml:space="preserve">7. Внеэксплуатационные расходы </t>
    </r>
    <r>
      <rPr>
        <sz val="10"/>
        <rFont val="Arial Cyr"/>
        <family val="0"/>
      </rPr>
      <t>0,005 х 3761,4 х 12</t>
    </r>
  </si>
  <si>
    <r>
      <t xml:space="preserve">4. Прочие прямые затраты </t>
    </r>
    <r>
      <rPr>
        <sz val="10"/>
        <rFont val="Arial Cyr"/>
        <family val="0"/>
      </rPr>
      <t>0,56 х 5774,8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</si>
  <si>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5774,8 х 12</t>
    </r>
  </si>
  <si>
    <r>
      <t xml:space="preserve">6. Внеэксплуатационные расходы </t>
    </r>
    <r>
      <rPr>
        <sz val="10"/>
        <rFont val="Arial Cyr"/>
        <family val="0"/>
      </rPr>
      <t>0,005 х 5774,8 х 12</t>
    </r>
  </si>
  <si>
    <r>
      <t xml:space="preserve">5. Прочие прямые затраты  </t>
    </r>
    <r>
      <rPr>
        <sz val="10"/>
        <rFont val="Arial Cyr"/>
        <family val="0"/>
      </rPr>
      <t>0,56 х 4306,6 х 12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</si>
  <si>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 xml:space="preserve"> 0,97 х 4306,6 х 12</t>
    </r>
  </si>
  <si>
    <r>
      <t>7. Внеэксплуатационные расходы</t>
    </r>
    <r>
      <rPr>
        <sz val="10"/>
        <rFont val="Arial Cyr"/>
        <family val="0"/>
      </rPr>
      <t xml:space="preserve"> 0,005 х 4306,6 х 12</t>
    </r>
  </si>
  <si>
    <r>
      <t xml:space="preserve">4. Прочие прямые затраты </t>
    </r>
    <r>
      <rPr>
        <sz val="10"/>
        <rFont val="Arial Cyr"/>
        <family val="0"/>
      </rPr>
      <t>0,56 х 5493,6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</si>
  <si>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5493,6 х 12</t>
    </r>
  </si>
  <si>
    <r>
      <t xml:space="preserve">6. Внеэксплуатационные расходы </t>
    </r>
    <r>
      <rPr>
        <sz val="10"/>
        <rFont val="Arial Cyr"/>
        <family val="0"/>
      </rPr>
      <t>0,005 х 5493,6 х 12</t>
    </r>
  </si>
  <si>
    <r>
      <t xml:space="preserve">5. Прочие прямые затраты </t>
    </r>
    <r>
      <rPr>
        <sz val="10"/>
        <rFont val="Arial Cyr"/>
        <family val="0"/>
      </rPr>
      <t>0,56 х 4360,9 х 12</t>
    </r>
  </si>
  <si>
    <r>
      <t xml:space="preserve">4. Прочие прямые затраты </t>
    </r>
    <r>
      <rPr>
        <sz val="10"/>
        <rFont val="Arial Cyr"/>
        <family val="0"/>
      </rPr>
      <t>0,56 х 2908,9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</si>
  <si>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2908,9 х 12</t>
    </r>
  </si>
  <si>
    <r>
      <t xml:space="preserve">6. Внеэксплуатационные расходы </t>
    </r>
    <r>
      <rPr>
        <sz val="10"/>
        <rFont val="Arial Cyr"/>
        <family val="0"/>
      </rPr>
      <t>0,005 х 2908,9 х 12</t>
    </r>
  </si>
  <si>
    <r>
      <t xml:space="preserve">4. Прочие прямые затраты </t>
    </r>
    <r>
      <rPr>
        <sz val="10"/>
        <rFont val="Arial Cyr"/>
        <family val="0"/>
      </rPr>
      <t>0,56 х 5673,3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</si>
  <si>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х 5673,3 х 12</t>
    </r>
  </si>
  <si>
    <r>
      <t xml:space="preserve">6. Внеэксплуатационные расходы </t>
    </r>
    <r>
      <rPr>
        <sz val="10"/>
        <rFont val="Arial Cyr"/>
        <family val="0"/>
      </rPr>
      <t>0,005 х 5673,3 х 12</t>
    </r>
  </si>
  <si>
    <t>страница 13</t>
  </si>
  <si>
    <t>ул. Зубковой, д. 16/36</t>
  </si>
  <si>
    <t>666,08 : 1650 = 0,40</t>
  </si>
  <si>
    <t>0,81 ед.</t>
  </si>
  <si>
    <t>289,0 : 1200 = 0,24</t>
  </si>
  <si>
    <t>1485,25 : 9000 = 0,17</t>
  </si>
  <si>
    <t>960,0 : 950 = 1,01</t>
  </si>
  <si>
    <t>1,01 ед.</t>
  </si>
  <si>
    <t>а) Дворник 0,81 х 2530 + 75% + 14,2%  х 12</t>
  </si>
  <si>
    <t>б) Уборщица л/клеток 1,01х 2530 + 72% + 14,2% х 12</t>
  </si>
  <si>
    <t>1.2. Приобретение спецодежды и инвентаря 0,053 х 10338,3 х 12</t>
  </si>
  <si>
    <t>1.3. Приобретение моющих средств  0,01 х 10338,3 х 12</t>
  </si>
  <si>
    <t>1.4. Приобретение песко-соляной смеси 0,003 х 10338,3 х 12</t>
  </si>
  <si>
    <t xml:space="preserve">1.5. Вывоз крупногабаритного мусора 4,18 х 491 чел. х 12 </t>
  </si>
  <si>
    <t>2.1. Сбор и вывоз ТБО 491 чел. х 1,5 : 12 = 61,4 м³ х 90,30 х 12</t>
  </si>
  <si>
    <t xml:space="preserve">2.2. Захоронение ТБО 61,4 м³ х 33.10 х 12 </t>
  </si>
  <si>
    <t>2.3. Расход электроэнергии 40512 кВт х 2,48</t>
  </si>
  <si>
    <t xml:space="preserve">2.4. Дератизация подвалов 1,475 х 1117,0 </t>
  </si>
  <si>
    <t>2.5. Дезинсекция контейнеров 0,01 х 10338,3 х 12</t>
  </si>
  <si>
    <t>2.6. Аварийная служба 0,212 х 10338,3 х 12</t>
  </si>
  <si>
    <t xml:space="preserve">2.7. ТО вентканалов  36 шт. х 4,81 </t>
  </si>
  <si>
    <t>2.8. Содержание детско-спортивных площадок 0,05 х 10338,3 х 12</t>
  </si>
  <si>
    <t>2.9. Проведение мероприятий по противопожарной безопасности 0,04 х 10338,3 х 12</t>
  </si>
  <si>
    <t>2.10. ТО ВДГО  0,1 х 10338,3 х 12</t>
  </si>
  <si>
    <t xml:space="preserve">-техническое обслуживание лифтов ООО "Лифтремонт-Сервис" 5 л х 4312,31 х 12 </t>
  </si>
  <si>
    <t>а) техническое освидетельствование:  5 л х 1380</t>
  </si>
  <si>
    <t>б) электроизмерительные работы: 5 л х 1567</t>
  </si>
  <si>
    <t>в) измерение сопротивления петли "фаза-нуль":  5 л х 56</t>
  </si>
  <si>
    <t>-Страхование лифтов 6000 : 67 х 5л</t>
  </si>
  <si>
    <t>5. Прочие прямые затраты  0,56 х 10338,3 х 12</t>
  </si>
  <si>
    <t>6. Общеэксплуатационные расходы (управление) 0,97 х 10338,3 х 12</t>
  </si>
  <si>
    <t>7. Внеэксплуатационные расходы 0,005 х 10338,3 х 12</t>
  </si>
  <si>
    <t>Тариф на содержание жилья для населения составляет: 1386986 : 10338,3 : 12</t>
  </si>
  <si>
    <t>11,18 х 10338,3 х 12</t>
  </si>
  <si>
    <t>страница 14</t>
  </si>
  <si>
    <t>ул. Зубковой, д. 17</t>
  </si>
  <si>
    <t>373,4 : 1650 = 0,23</t>
  </si>
  <si>
    <t>0,48 ед.</t>
  </si>
  <si>
    <t>115,0 : 1200 = 0,10</t>
  </si>
  <si>
    <t>1336 : 9000 = 0,15</t>
  </si>
  <si>
    <t>216,85 : 950 = 0,23</t>
  </si>
  <si>
    <t>0,23 ед.</t>
  </si>
  <si>
    <t>а) Дворник 0,48 х 2530 + 75% + 14,2% х 12</t>
  </si>
  <si>
    <t>-техническое обслуживание лифтов ООО "Лифтремонт-Сервис" 4 л х 4312,31 х 12</t>
  </si>
  <si>
    <t>а) техническое освидетельствование: 4 л х 1380</t>
  </si>
  <si>
    <t>б) электроизмерительные работы: 4л х 1567</t>
  </si>
  <si>
    <t>в) измерение сопротивления петли "фаза-нуль": 4 л х 56</t>
  </si>
  <si>
    <t xml:space="preserve">-страхование лифтов 6000 : 67 х 4 л </t>
  </si>
  <si>
    <r>
      <t xml:space="preserve">5. Прочие прямые затраты  </t>
    </r>
    <r>
      <rPr>
        <sz val="10"/>
        <rFont val="Arial Cyr"/>
        <family val="0"/>
      </rPr>
      <t>0,56 х 7428,1 х 12</t>
    </r>
  </si>
  <si>
    <r>
      <t xml:space="preserve">6. Общеэксплуатационные расходы (управление)  </t>
    </r>
    <r>
      <rPr>
        <sz val="10"/>
        <rFont val="Arial Cyr"/>
        <family val="0"/>
      </rPr>
      <t>0,97 х 7428,1 х 12</t>
    </r>
  </si>
  <si>
    <r>
      <t xml:space="preserve">7. Внеэксплуатационные расходы </t>
    </r>
    <r>
      <rPr>
        <sz val="10"/>
        <rFont val="Arial Cyr"/>
        <family val="0"/>
      </rPr>
      <t>0,005 х 7428,1 х 12</t>
    </r>
  </si>
  <si>
    <t>Тариф на содержание жилья для населения составляет: 1018838 : 7428,1 : 12</t>
  </si>
  <si>
    <t>11,43 х 7428,1 х 12</t>
  </si>
  <si>
    <t xml:space="preserve">2.4. Дератизация подвалов  1,475 х 1446,0 </t>
  </si>
  <si>
    <t>2.5. Дезинсекция контейнеров 0,01 х 5724,0 х 12</t>
  </si>
  <si>
    <t>2.6. Аварийная служба 0,212 х 5724,0 х 12</t>
  </si>
  <si>
    <t>2.8. Содержание детско-спортивных площадок 0,05 х 5724,0 х 12</t>
  </si>
  <si>
    <t>2.9. Проведение мероприятий по противопожарной безопасности 0,04 х 5724,0 х 12</t>
  </si>
  <si>
    <t>2.10. ТО ВДГО 0,1 х 5724,0 х 12</t>
  </si>
  <si>
    <t>Тариф на содержание жилья для населения составляет: 625747 : 5724,0 : 12</t>
  </si>
  <si>
    <t>9,11 х 5724,0 х 12</t>
  </si>
  <si>
    <t>страница 11</t>
  </si>
  <si>
    <t>управлению многоквартиреным домом на 2009 год</t>
  </si>
  <si>
    <t>ул. Зубковой, д. 10б</t>
  </si>
  <si>
    <t>615,0 : 1650 = 0,37</t>
  </si>
  <si>
    <t>2844,0 : 9000 = 0,32</t>
  </si>
  <si>
    <t>614 : 950 = 0,65</t>
  </si>
  <si>
    <t>0,65 ед.</t>
  </si>
  <si>
    <t>а) Дворник  0,69 х 2530 + 75% + 14,2% х 12</t>
  </si>
  <si>
    <t>б) Уборщица л/клеток  0,65 х 2530 + 72% + 14,2% х 12</t>
  </si>
  <si>
    <t>1.2. Приобретение спецодежды и инвентаря 0,053 х 3968,2 х 12</t>
  </si>
  <si>
    <t>1.3. Приобретение моющих средств  0,01 х 3968,2 х 12</t>
  </si>
  <si>
    <t>1.4. Приобретение песко-соляной смеси 0,003 х 3968,2 х 12</t>
  </si>
  <si>
    <t>1.5. Вывоз крупногабаритного мусора 4,18 х 214 чел. х 12</t>
  </si>
  <si>
    <t xml:space="preserve">2.1. Сбор и вывоз ТБО 214 чел. х 1,5 : 12 = 26,8 м³ х 90,30 х 12 </t>
  </si>
  <si>
    <t>2.2. Захоронение ТБО  26,8 м³ х 33,10 х 12</t>
  </si>
  <si>
    <t>2.3. Расход электроэнергии 30288 кВт х 2,24</t>
  </si>
  <si>
    <t xml:space="preserve">2.4. Дератизация подвалов 1,475 х 674,2 </t>
  </si>
  <si>
    <t>2.5. Дезинсекция контейнеров 0,01 х 3968,2 х 12</t>
  </si>
  <si>
    <t>2.6. Аварийная служба 0,212 х 3968,2 х 12</t>
  </si>
  <si>
    <t xml:space="preserve">2.7. ТО вентканалов   16 шт. х 4,81 </t>
  </si>
  <si>
    <t>2.8. Содержание детско-спортивных площадок 0,05 х 3968,2 х 12</t>
  </si>
  <si>
    <t>2.9. Проведение мероприятий по противопожарной безопасности 0,04 х 3968,2 х 12</t>
  </si>
  <si>
    <t>2.10. ТО ВДГО  0,1 х 3968,2 х 12</t>
  </si>
  <si>
    <t>-техническое обслуживание лифтов ООО "Лифтремонт-Сервис" 2 л х 4312,31 х 12</t>
  </si>
  <si>
    <t>б) электроизмерительные работы: 2 л х 1567</t>
  </si>
  <si>
    <t>в) измерение сопротивления петли "фаза-нуль"  2 л х 56</t>
  </si>
  <si>
    <t xml:space="preserve">-страхование лифтов 6000 : 67 х 2 </t>
  </si>
  <si>
    <t>Тариф на содержание жилья для населения составляет: 532373 : 3968,2 : 12</t>
  </si>
  <si>
    <t>11,18 х 3968,2 х 12</t>
  </si>
  <si>
    <t>страница 12</t>
  </si>
  <si>
    <t>ул. Зубковой, д. 12</t>
  </si>
  <si>
    <t>737,5 : 1650 = 0,45</t>
  </si>
  <si>
    <t>0,77 ед.</t>
  </si>
  <si>
    <t>2868,0 : 9000 = 0,32</t>
  </si>
  <si>
    <t>420 : 790 = 0,53</t>
  </si>
  <si>
    <t>0,53 ед.</t>
  </si>
  <si>
    <t>а) Дворник 0,77 х 2530 + 75% + 14,2% х 12</t>
  </si>
  <si>
    <t>б) Уборщица л/клеток 0,53 х 2530 + 72% + 14,2% х 12</t>
  </si>
  <si>
    <t>1.2. Приобретение спецодежды и инвентаря 0,053 х 4368,1 х 12</t>
  </si>
  <si>
    <t>1.3. Приобретение моющих средств 0,01 х 4368,1 х 12</t>
  </si>
  <si>
    <t>1.4. Приобретение песко-соляной смеси 0,003 х 4368,1 х 12</t>
  </si>
  <si>
    <t>1.5. Вывоз крупногабаритного мусора  4,18 х 231 чел. х 12</t>
  </si>
  <si>
    <t xml:space="preserve">2.1. Сбор и вывоз ТБО  231 чел. х 1,5 : 12 = 28,9 м³ х 90,30 х 12 </t>
  </si>
  <si>
    <t xml:space="preserve">2.2. Захоронение ТБО  28,9 м³ х 33,10 х 12 </t>
  </si>
  <si>
    <t>2.3. Расход электроэнергии 5904 кВт х 2,24</t>
  </si>
  <si>
    <t xml:space="preserve">2.4. Дератизация подвалов  1,475 х 1117,4 </t>
  </si>
  <si>
    <t>страница 49</t>
  </si>
  <si>
    <t>управлению многоквартирным домом на  2009 год</t>
  </si>
  <si>
    <t>ул. Тимакова, д. 22. корп. 2</t>
  </si>
  <si>
    <t>1841.3</t>
  </si>
  <si>
    <t>572,2 : 1650 = 0,35</t>
  </si>
  <si>
    <t>0,55 ед.</t>
  </si>
  <si>
    <t>1841,3 : 9000 = 0,20</t>
  </si>
  <si>
    <t>194 : 950 = 0,20</t>
  </si>
  <si>
    <t>а) Дворник  0,55 х 2530 + 75% + 14,2% х 12</t>
  </si>
  <si>
    <t>1.2. Приобретение спецодежды и инвентаря 0,053 х 1983,6 х 12</t>
  </si>
  <si>
    <t>1.3. Приобретение моющих средств  0,01 х 1983,6 х 12</t>
  </si>
  <si>
    <t>1.4. Приобретение песко-соляной смеси 0,003 х 1983,6 х 12</t>
  </si>
  <si>
    <t>1.5. Вывоз крупногабаритного мусора 4,18 х 73 чел. х 12</t>
  </si>
  <si>
    <t>2.1. Сбор и вывоз ТБО  73 чел. х 1,5 : 12 = 9,1 м³ х 90,30 х 12</t>
  </si>
  <si>
    <t>2.2. Захоронение ТБО  9,1 м³ х 33,10 х 12</t>
  </si>
  <si>
    <t>2.3. Расход электроэнергии 20004 кВт х 2,24</t>
  </si>
  <si>
    <t xml:space="preserve">2.4. Дератизация подвалов 1,475 х 297,4 </t>
  </si>
  <si>
    <t>2.5. Дезинсекция контейнеров 0,01 х 1983,6 х 12</t>
  </si>
  <si>
    <t>2.6. Аварийная служба 0,212 х 1983,6 х 12</t>
  </si>
  <si>
    <t>2.8. Содержание детско-спортивных площадок 0,05 х 1983,6 х 12</t>
  </si>
  <si>
    <t>2.9. Проведение мероприятий по противопожарной безопасности 0,04 х 1983,6 х 12</t>
  </si>
  <si>
    <t>2.10. ТО ВДГО  0,1 х 1983,6 х 12</t>
  </si>
  <si>
    <r>
      <t xml:space="preserve">5. Прочие прямые затраты  </t>
    </r>
    <r>
      <rPr>
        <sz val="10"/>
        <rFont val="Arial Cyr"/>
        <family val="0"/>
      </rPr>
      <t>0,56 х 1983,6 х 12</t>
    </r>
  </si>
  <si>
    <r>
      <t xml:space="preserve">6. Общеэксплуатационные расходы (управление)  </t>
    </r>
    <r>
      <rPr>
        <sz val="10"/>
        <rFont val="Arial Cyr"/>
        <family val="0"/>
      </rPr>
      <t>0,97 х 1983,6 х 12</t>
    </r>
  </si>
  <si>
    <r>
      <t xml:space="preserve">7. Внеэксплуатационные расходы </t>
    </r>
    <r>
      <rPr>
        <sz val="10"/>
        <rFont val="Arial Cyr"/>
        <family val="0"/>
      </rPr>
      <t>0,005 х 1983,6 х 12</t>
    </r>
  </si>
  <si>
    <t>Тариф на содержание жилья для населения составляет: 266119 : 1983,6 : 12</t>
  </si>
  <si>
    <t>11,18 х 1983,6 х 12</t>
  </si>
  <si>
    <t>Смета доходов и расходов на 2010 год</t>
  </si>
  <si>
    <t>ул. Новосёлов, д. 22</t>
  </si>
  <si>
    <t>697,1 : 1650 = 0,42</t>
  </si>
  <si>
    <t>2456,85 : 9000 = 0,27</t>
  </si>
  <si>
    <t>271 : 790 = 0,34</t>
  </si>
  <si>
    <t>0,34 ед.</t>
  </si>
  <si>
    <t>а) Дворник 0,69 х 2530 + 75% + 14,2% х 12</t>
  </si>
  <si>
    <t>б) Уборщица л/клеток 0,34 х 2530 + 72% + 14,2% х 12</t>
  </si>
  <si>
    <t>1.2. Приобретение спецодежды и инвентаря 0,053 х 2699,1 х 12</t>
  </si>
  <si>
    <t>1.3. Приобретение моющих средств 0,01 х 2699,1 х 12</t>
  </si>
  <si>
    <t>1.4. Приобретение песко-соляной смеси 0,003 х 2699,1 х 12</t>
  </si>
  <si>
    <t>1.5. Вывоз крупногабаритного мусора  4,18 х 143 чел. х 12</t>
  </si>
  <si>
    <t>2.1. Сбор и вывоз ТБО 143 чел. х 1,5 : 12 = 17,9 м³ х 90,30 х 12</t>
  </si>
  <si>
    <t>2.2. Захоронение ТБО  17,9 м³ х 33,10 х 12</t>
  </si>
  <si>
    <t>2.3. Расход электроэнергии 8760 кВт х 2,24</t>
  </si>
  <si>
    <t xml:space="preserve">2.4. Дератизация подвалов  1,475 х 689,1 </t>
  </si>
  <si>
    <t>2.5. Дезинсекция контейнеров 0,01 х 2699,1 х 12</t>
  </si>
  <si>
    <t>2.6. Аварийная служба 0,212 х 2699,1 х 12</t>
  </si>
  <si>
    <t>2.8. Содержание детско-спортивных площадок 0,05 х 2699,1 х 12</t>
  </si>
  <si>
    <t>2.9. Проведение мероприятий по противопожарной безопасности 0,04 х 2699,1 х 12</t>
  </si>
  <si>
    <t>2.10. ТО ВДГО 0,1 х 2699,1 х 12</t>
  </si>
  <si>
    <r>
      <t xml:space="preserve">4. Прочие прямые затраты </t>
    </r>
    <r>
      <rPr>
        <sz val="10"/>
        <rFont val="Arial Cyr"/>
        <family val="0"/>
      </rPr>
      <t>0,56 х 2699,1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</si>
  <si>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2699,1 х 12</t>
    </r>
  </si>
  <si>
    <r>
      <t xml:space="preserve">6. Внеэксплуатационные расходы </t>
    </r>
    <r>
      <rPr>
        <sz val="10"/>
        <rFont val="Arial Cyr"/>
        <family val="0"/>
      </rPr>
      <t>0,005 х 2699,1 х 12</t>
    </r>
  </si>
  <si>
    <t>Тариф на содержание жилья для населения составляет: 295065 : 2699,1 : 12</t>
  </si>
  <si>
    <t>9,11 х 2699,1 х 12</t>
  </si>
  <si>
    <t>1.3. Приобретение моющих средств  0,01 х 2342,9 х 12</t>
  </si>
  <si>
    <t xml:space="preserve">1.4. Приобретение песко-соляной смеси 0,003 х 2352.1 х 12 </t>
  </si>
  <si>
    <t xml:space="preserve">1.5. Вывоз крупногабаритного мусора 4,18 х 115 чел. х 12 </t>
  </si>
  <si>
    <t>2.1. Сбор и вывоз ТБО  115 чел. х 1,5 : 12 = 14,4 м³ х 90,30 х 12</t>
  </si>
  <si>
    <t>2.2. Захоронение ТБО  14,4 м³ х 33,10 х 121</t>
  </si>
  <si>
    <t>2.3. Расход электроэнергии 9432 кВт х 2,48</t>
  </si>
  <si>
    <t xml:space="preserve">2.4. Дератизация подвалов 1,475 х 307,8 </t>
  </si>
  <si>
    <t xml:space="preserve">2.5. Дезинсекция контейнеров 0,01 х 2342,9 х 12 </t>
  </si>
  <si>
    <t xml:space="preserve">2.6. Аварийная служба 0,212 х 2342,9 х 12 </t>
  </si>
  <si>
    <t xml:space="preserve">2.8. Содержание детско-спортивных площадок 0,05 х 2342,9 х 12 </t>
  </si>
  <si>
    <t xml:space="preserve">2.9. Проведение мероприятий по противопожарной безопасности 0,04 х 2342,9 х 12 </t>
  </si>
  <si>
    <t xml:space="preserve">2.10. ТО  электрических плит 40 шт. х 100,73 </t>
  </si>
  <si>
    <t>-техническое обслуживание лифтов ООО "Лифтремонт-Сервис" 1 л х 4762,48 х 12</t>
  </si>
  <si>
    <r>
      <t xml:space="preserve">5. Прочие прямые затраты  </t>
    </r>
    <r>
      <rPr>
        <sz val="10"/>
        <rFont val="Arial Cyr"/>
        <family val="0"/>
      </rPr>
      <t xml:space="preserve">0,56 х 2342,9 х 12 </t>
    </r>
  </si>
  <si>
    <r>
      <t xml:space="preserve">6. Общеэксплуатационные расходы  (управление) </t>
    </r>
    <r>
      <rPr>
        <sz val="10"/>
        <rFont val="Arial Cyr"/>
        <family val="0"/>
      </rPr>
      <t xml:space="preserve">0,97 х 2342,9 х 12 </t>
    </r>
  </si>
  <si>
    <r>
      <t xml:space="preserve">7. Внеэксплуатационные расходы </t>
    </r>
    <r>
      <rPr>
        <sz val="10"/>
        <rFont val="Arial Cyr"/>
        <family val="0"/>
      </rPr>
      <t>0,005 х 2342,9 х 12</t>
    </r>
  </si>
  <si>
    <t>Тариф на содержание жилья для населения составляет: 314323 : 2342,9 : 12</t>
  </si>
  <si>
    <t>11,18 х 2342,9 х 12</t>
  </si>
  <si>
    <t>1918,5 : 9000 = 0,21</t>
  </si>
  <si>
    <t>1.2. Приобретение спецодежды и инвентаря 0,053 х 3616,0 х 12</t>
  </si>
  <si>
    <t>1.3. Приобретение моющих средств  0,01 х 3616,0 х 12</t>
  </si>
  <si>
    <t>страница 43</t>
  </si>
  <si>
    <t>ул. Советской Армии, д. 19/9</t>
  </si>
  <si>
    <t>913,3 : 1650 = 0,55</t>
  </si>
  <si>
    <t>1,21 ед.</t>
  </si>
  <si>
    <t>358,0 : 1200 = 0,30</t>
  </si>
  <si>
    <t>3254,0 : 9000 = 0,36</t>
  </si>
  <si>
    <t>780 : 790 = 0,99</t>
  </si>
  <si>
    <t>0,99 ед.</t>
  </si>
  <si>
    <t>а) Дворник  1,21 х 2530 + 75% + 14,2% х 12</t>
  </si>
  <si>
    <t>б) Уборщица л/клеток 0,99 х 2530 + 72% + 14,2% х 12</t>
  </si>
  <si>
    <t>Итого: З/плата с ЕСН  14439</t>
  </si>
  <si>
    <t>1.2. Приобретение спецодежды и инвентаря 0,053 х 7063,5 х 12</t>
  </si>
  <si>
    <t>1.3. Приобретение моющих средств 0,005 х 7063,5 х 12</t>
  </si>
  <si>
    <t>1.4. Приобретение песко-соляной смеси 0,003 х 7063,5 х 12</t>
  </si>
  <si>
    <t>1.5. Вывоз крупногабаритного мусора  4,18 х 359 чел. х 12</t>
  </si>
  <si>
    <t>2.1. Сбор и вывоз ТБО  359 чел. х 1,5 : 12 = 44,9 м³ х 90,30 х 12</t>
  </si>
  <si>
    <t>2.2. Захоронение ТБО  44,9 м³ х 33,10 х 12</t>
  </si>
  <si>
    <t>2.3. Расход электроэнергии 21228 кВт х 2,24</t>
  </si>
  <si>
    <t xml:space="preserve">2.4. Дератизация подвалов  1,475 х 1104,0 </t>
  </si>
  <si>
    <t>2.5. Дезинсекция контейнеров 0,01 х 7063,5 х 12</t>
  </si>
  <si>
    <t>2.6. Аварийная служба 0,212 х 7063,5 х 12</t>
  </si>
  <si>
    <t>2.8. Содержание детско-спортивных площадок 0,05 х 7063,5 х 12</t>
  </si>
  <si>
    <t>2.9 Проведение мероприятий по противопожарной безопасности 0,04 х 7063,5 х 12</t>
  </si>
  <si>
    <t>2.10. ТО ВДГО 0,1 х 7063,5 х 12</t>
  </si>
  <si>
    <r>
      <t xml:space="preserve">4. Прочие прямые затраты </t>
    </r>
    <r>
      <rPr>
        <sz val="10"/>
        <rFont val="Arial Cyr"/>
        <family val="0"/>
      </rPr>
      <t>0,56 х 7063,5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</si>
  <si>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7063,5 х 12</t>
    </r>
  </si>
  <si>
    <r>
      <t xml:space="preserve">6. Внеэксплуатационные расходы </t>
    </r>
    <r>
      <rPr>
        <sz val="10"/>
        <rFont val="Arial Cyr"/>
        <family val="0"/>
      </rPr>
      <t>0,005 х 7063,5 х 12</t>
    </r>
  </si>
  <si>
    <t>Тариф на содержание жилья для населения составляет: 772181 : 7063,5 : 12</t>
  </si>
  <si>
    <t>9,11 х 7063,5 х 12</t>
  </si>
  <si>
    <t>1.4. Приобретение песко-соляной смеси 0,003 х 3616,0 х 12</t>
  </si>
  <si>
    <t>1.5. Вывоз крупногабаритного мусора 4,18 х 192 чел. х 12</t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</si>
  <si>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7477,7 х 12</t>
    </r>
  </si>
  <si>
    <r>
      <t xml:space="preserve">7. Внеэксплуатационные расходы </t>
    </r>
    <r>
      <rPr>
        <sz val="10"/>
        <rFont val="Arial Cyr"/>
        <family val="0"/>
      </rPr>
      <t>0,005 х 7477,7 х 12</t>
    </r>
  </si>
  <si>
    <t>Тариф на содержание жилья для населения составляет: 1025641 : 7477,7 : 12</t>
  </si>
  <si>
    <t>11,43 х 7477,7 х 12</t>
  </si>
  <si>
    <r>
      <t xml:space="preserve">4. Прочие прямые затраты </t>
    </r>
    <r>
      <rPr>
        <sz val="10"/>
        <rFont val="Arial Cyr"/>
        <family val="0"/>
      </rPr>
      <t>0,56 х 4883,1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</si>
  <si>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4883,1 х 12</t>
    </r>
  </si>
  <si>
    <r>
      <t xml:space="preserve">6. Внеэксплуатационные расходы </t>
    </r>
    <r>
      <rPr>
        <sz val="10"/>
        <rFont val="Arial Cyr"/>
        <family val="0"/>
      </rPr>
      <t>0,005 х 4883.1 х 12</t>
    </r>
  </si>
  <si>
    <t>Тариф на содержание жилья для населения составляет: 533820 : 4883,1 : 12</t>
  </si>
  <si>
    <t>9,11 х 4883,1 х 12</t>
  </si>
  <si>
    <t>страница 29</t>
  </si>
  <si>
    <t>ул. Новосёлов, д. 10</t>
  </si>
  <si>
    <t>мусоропр.</t>
  </si>
  <si>
    <t>848,5 : 1650 = 0,51</t>
  </si>
  <si>
    <t>155,65 : 9000 = 0,02</t>
  </si>
  <si>
    <t>517 : 1050 + 0,49</t>
  </si>
  <si>
    <t>0,49 ед.</t>
  </si>
  <si>
    <t>Мусоропр.</t>
  </si>
  <si>
    <t>157 : 530 = 0,30</t>
  </si>
  <si>
    <t>0,30 ед.</t>
  </si>
  <si>
    <t>а) Дворник  0,53 х 2530 + 75% + 14,2% х 12</t>
  </si>
  <si>
    <t>б) Уборщица л/клеток 0,49 х 2530 + 72% + 14,2% х 12</t>
  </si>
  <si>
    <t>в) Мусоропроводчик 0,30 х 2530 + 72% + 14,2% х 12</t>
  </si>
  <si>
    <t>1.2. Приобретение спецодежды и инвентаря 0,053 х 3526,4 х 12</t>
  </si>
  <si>
    <t xml:space="preserve">1.3. Приобретение моющих средств  0,01 х 3526,4 х 12 </t>
  </si>
  <si>
    <t xml:space="preserve">1.4. Приобретение песко-соляной смеси 0,003 х 3526,4 х 12 </t>
  </si>
  <si>
    <t>1.5. Вывоз крупногабаритного мусора 4,18 х 157 чел. х 12</t>
  </si>
  <si>
    <t>2.1. Сбор и вывоз ТБО 157 чел. х 1,5 : 12 = 19,6  м³ х 90,30 х 12</t>
  </si>
  <si>
    <t>2.2. Захоронение ТБО 19,6 м³ х 33,10 х 12</t>
  </si>
  <si>
    <t>2.3. Расход электроэнергии 30468 кВт х 2,24</t>
  </si>
  <si>
    <t xml:space="preserve">2.4. Дератизация подвалов 1,475 х 520,0 </t>
  </si>
  <si>
    <t xml:space="preserve">2.5. Дезинсекция контейнеров 0,01 х 3526,4 х 12 </t>
  </si>
  <si>
    <t>страница 47</t>
  </si>
  <si>
    <t>ул. Тимакова, д. 18, корп. 1</t>
  </si>
  <si>
    <t>797,5 : 1650 = 0,48</t>
  </si>
  <si>
    <t>0,60 ед.</t>
  </si>
  <si>
    <t>1121,0 : 9000 = 0,12</t>
  </si>
  <si>
    <t>159,0 : 950 = 0,17</t>
  </si>
  <si>
    <t>0,17 ед.</t>
  </si>
  <si>
    <t>а) Дворник 0,60 х 2530 + 75% + 14,2% х 12</t>
  </si>
  <si>
    <t>б) Уборщица л/клеток  0,17 х 2530 + 72% + 14,2% х 12</t>
  </si>
  <si>
    <t>1.2. Приобретение спецодежды и инвентаря  0,053 х 1983,3 х 12</t>
  </si>
  <si>
    <t>1.3. Приобретение моющих средств  0,01 х 1983,3 х 12</t>
  </si>
  <si>
    <t>1.4. Приобретение песко-соляной смеси 0,003 х 1983,3 х 12</t>
  </si>
  <si>
    <t>1.5. Вывоз крупногабаритного мусора 4,18 х 90 чел.х 12</t>
  </si>
  <si>
    <t>2.1. Сбор и вывоз ТБО  90 чел. х 1,5 : 12 = 11,3 м³ х 90,30 х 12</t>
  </si>
  <si>
    <t>2.2. Захоронение ТБО 11,3 м³ х 33,10 х 12</t>
  </si>
  <si>
    <t>2.3. Расход электроэнергии 10164 кВт х 2,24</t>
  </si>
  <si>
    <t>2.4. Дератизация подвалов 1,475 х  310,0</t>
  </si>
  <si>
    <t>2.5. Дезинсекция контейнеров 0,01 х 1983,3 х 12</t>
  </si>
  <si>
    <t>2.6. Аварийная служба 0,212 х 1983,3 х 12</t>
  </si>
  <si>
    <t xml:space="preserve">2.7. ТО вентканалов 8 шт. х 4,81 </t>
  </si>
  <si>
    <t>2.8. Содержание детско-спортивных площадок 0,05 х 1983,3 х 12</t>
  </si>
  <si>
    <t>2.9 Проведение мероприятий по противопожарной безопасности 0,04 х 1983,3 х 12</t>
  </si>
  <si>
    <t>2.10. ТО ВДГО  0,1 х 1983,3 х 12</t>
  </si>
  <si>
    <t>-техническое обслуживание лифтов ООО "Лифтремонт-Сервис" 1 л х 4312,31х 12</t>
  </si>
  <si>
    <t>-диагностеческое обследование лифтов ООО ИЦ "Техлифт"</t>
  </si>
  <si>
    <t xml:space="preserve">а) техническое освидетельствование:1 л х  1380 </t>
  </si>
  <si>
    <t xml:space="preserve">б) электроизмерительные работы: 1 л х 1567  </t>
  </si>
  <si>
    <r>
      <t xml:space="preserve">5. Прочие прямые затраты  </t>
    </r>
    <r>
      <rPr>
        <sz val="10"/>
        <rFont val="Arial Cyr"/>
        <family val="0"/>
      </rPr>
      <t>0,56 х 1983,3 х 12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</si>
  <si>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1983,3 х 12</t>
    </r>
  </si>
  <si>
    <r>
      <t xml:space="preserve">7. Внеэксплуатационные расходы </t>
    </r>
    <r>
      <rPr>
        <sz val="10"/>
        <rFont val="Arial Cyr"/>
        <family val="0"/>
      </rPr>
      <t>0,005 х 1983,3 х 12</t>
    </r>
  </si>
  <si>
    <t>Тариф на содержание жилья для населения составляет: 266607 : 1983,3 : 12</t>
  </si>
  <si>
    <t>11,18 х 1983,3 х 12</t>
  </si>
  <si>
    <t>356,32 : 1650 = 0,22</t>
  </si>
  <si>
    <t>195,0 : 1200 = 0,16</t>
  </si>
  <si>
    <t>1620,0 : 9000 = 0,18</t>
  </si>
  <si>
    <t>298,0 : 950 = 0,31</t>
  </si>
  <si>
    <t>0,31 ед.</t>
  </si>
  <si>
    <t>а) Дворник  0,56 х 2530 + 75% + 14,2% х 12</t>
  </si>
  <si>
    <t>б) Уборщица л/клеток  0,31 х 2530 + 72% + 14,2% х 12</t>
  </si>
  <si>
    <t>1.2. Приобретение спецодежды и инвентаря 0,053 х 4151,5 х 12</t>
  </si>
  <si>
    <t>1.3. Приобретение моющих средств  0,01 х 4151,5 х 12</t>
  </si>
  <si>
    <t>1.4. Приобретение песко-соляной смеси 0,003 х 4151,5 х 12</t>
  </si>
  <si>
    <t>1.5. Вывоз крупногабаритного мусора 4,18 х 221 чел. х 12</t>
  </si>
  <si>
    <t>2.1. Сбор и вывоз ТБО  221 чел. х 1,5 : 12 = 27,6 м³ х 90,30 х 12</t>
  </si>
  <si>
    <t>2.2. Захоронение ТБО  27,6 м³ х 33,10 х 12</t>
  </si>
  <si>
    <t>2.3. Расход электроэнергии 40920 кВт х 2,24</t>
  </si>
  <si>
    <t>2.5. Дезинсекция контейнеров 0,01 х 4151,5 х 12</t>
  </si>
  <si>
    <t>2.6. Аварийная служба 0,212 х 4151,5 х 12</t>
  </si>
  <si>
    <t>2.8. Содержание детско-спортивных площадок 0,05 х 4151,5 х 12</t>
  </si>
  <si>
    <t>2.9. Проведение мероприятий по противопожарной безопасности 0,04 х 4151,5 х 12</t>
  </si>
  <si>
    <t>2.10. ТО ВДГО  0,1 х 4151,5 х 12</t>
  </si>
  <si>
    <t>-техническое обслуживание лифтов ООО "Лифтремонт-Сервис"  2 л х 4312,31х 12</t>
  </si>
  <si>
    <r>
      <t xml:space="preserve">5. Прочие прямые затраты  </t>
    </r>
    <r>
      <rPr>
        <sz val="10"/>
        <rFont val="Arial Cyr"/>
        <family val="0"/>
      </rPr>
      <t>0,56 х 4151,5 х 12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</si>
  <si>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4151,5 х 12</t>
    </r>
  </si>
  <si>
    <r>
      <t xml:space="preserve">7. Внеэксплуатационные расходы </t>
    </r>
    <r>
      <rPr>
        <sz val="10"/>
        <rFont val="Arial Cyr"/>
        <family val="0"/>
      </rPr>
      <t>0,005 х 4151,5 х 12</t>
    </r>
  </si>
  <si>
    <t>Тариф на содержание жилья для населения составляет: 556965 : 4151,5 : 12</t>
  </si>
  <si>
    <t>11,18 х 4151,5 х 12</t>
  </si>
  <si>
    <t>страница 46</t>
  </si>
  <si>
    <t>ул. Тимакова, д. 18</t>
  </si>
  <si>
    <t>646,5 : 1650 = 0,39</t>
  </si>
  <si>
    <t xml:space="preserve">1.4. Приобретение песко-соляной смеси 0,003 х 4005,5 х 12 </t>
  </si>
  <si>
    <t xml:space="preserve">1.5. Вывоз крупногабаритного мусора 4,18 х 246 чел. х 12 </t>
  </si>
  <si>
    <t>2.1. Сбор и вывоз ТБО 246 чел. х 1,5 : 12 = 30,8 м³ х 90,30 х 12</t>
  </si>
  <si>
    <t>2.2. Захоронение ТБО 30,8 м³ х 33,10 х 12</t>
  </si>
  <si>
    <t>2.3. Расход электроэнергии  23916 кВт х 2,24</t>
  </si>
  <si>
    <t xml:space="preserve">2.4. Дератизация подвалов 1,475 х 588,0 </t>
  </si>
  <si>
    <t>2.5. Дезинсекция контейнеров 0,01 х 4005,5 х 12</t>
  </si>
  <si>
    <t xml:space="preserve">2.6. Аварийная служба 0,212 х 4005,5 х 12 </t>
  </si>
  <si>
    <t xml:space="preserve">2.8. Содержание детско-спортивных площадок 0,05 х 4005,5 х 12 </t>
  </si>
  <si>
    <t xml:space="preserve">2.9. Проведение мероприятий по противопожарной безопасности 0,04 х 4005,5 х 12 </t>
  </si>
  <si>
    <t>2.10. ТО электрических плит 104 шт. х 100,73</t>
  </si>
  <si>
    <r>
      <t xml:space="preserve">5. Прочие прямые затраты  </t>
    </r>
    <r>
      <rPr>
        <sz val="10"/>
        <rFont val="Arial Cyr"/>
        <family val="0"/>
      </rPr>
      <t xml:space="preserve">0,56 х 4005,5 х 12 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</si>
  <si>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 xml:space="preserve">0,97 х 4005,5 х 12 </t>
    </r>
  </si>
  <si>
    <r>
      <t xml:space="preserve">7. Внеэксплуатационные расходы </t>
    </r>
    <r>
      <rPr>
        <sz val="10"/>
        <rFont val="Arial Cyr"/>
        <family val="0"/>
      </rPr>
      <t>0,005 х 4005,5 х 12</t>
    </r>
  </si>
  <si>
    <t>Тариф на содержание жилья для населения составляет: 537377 : 4005,5 : 12</t>
  </si>
  <si>
    <t>Управленческие раходы</t>
  </si>
  <si>
    <t>11,18 х 4005,5 х 12</t>
  </si>
  <si>
    <t>страница 23</t>
  </si>
  <si>
    <t xml:space="preserve">Расчёт стоимости работ по содержанию, </t>
  </si>
  <si>
    <t>ул. Зубковой, д. 20</t>
  </si>
  <si>
    <t>319,0 : 1650 = 0,19</t>
  </si>
  <si>
    <t>0,33 ед.</t>
  </si>
  <si>
    <t>1215,0 : 9000 = 0,14</t>
  </si>
  <si>
    <t>страница 57</t>
  </si>
  <si>
    <t>ул. Тимакова, д. 30, корп. 1</t>
  </si>
  <si>
    <t>449,7 : 1650 = 0,27</t>
  </si>
  <si>
    <t>2486,0 : 9000 = 0,28</t>
  </si>
  <si>
    <t>275 : 790 = 0,35</t>
  </si>
  <si>
    <t>1.2. Приобретение спецодежды и инвентаря 0,053 х 2689,2 х 12</t>
  </si>
  <si>
    <t>1.3. Приобретение моющих средств 0,01 х 2689,2 х 12</t>
  </si>
  <si>
    <t>1.4. Приобретение песко-соляной смеси 0,003 х 2689,2 х 12</t>
  </si>
  <si>
    <t>1.5. Вывоз крупногабаритного мусора  4,18 х 130 чел. х 12</t>
  </si>
  <si>
    <t>2.1. Сбор и вывоз ТБО   130 чел. х 1,5 : 12 =  16,3 м³ х 90,30 х 12</t>
  </si>
  <si>
    <t>2.2. Захоронение ТБО  16,3 м³ х 33,10 х 12</t>
  </si>
  <si>
    <t>2.3. Расход электроэнергии 7860 кВт х 2,24</t>
  </si>
  <si>
    <t xml:space="preserve">2.4. Дератизация подвалов  1,475 х 687,0 </t>
  </si>
  <si>
    <t>2.5. Дезинсекция контейнеров 0,01 х 2689,2 х 12</t>
  </si>
  <si>
    <t>2.6. Аварийная служба 0,212 х 2689,2 х 12</t>
  </si>
  <si>
    <t>2.8. Содержание детско-спортивных площадок 0,05 х 2689,2 х 12</t>
  </si>
  <si>
    <t>2.9 Проведение мероприятий по противопожарной безопасности 0,04 х 2689,2 х 12</t>
  </si>
  <si>
    <t>2.10. ТО ВДГО 0,1 х 2689,2 х 12</t>
  </si>
  <si>
    <r>
      <t xml:space="preserve">4. Прочие прямые затраты </t>
    </r>
    <r>
      <rPr>
        <sz val="10"/>
        <rFont val="Arial Cyr"/>
        <family val="0"/>
      </rPr>
      <t>0,56 х 2689,2 х 12</t>
    </r>
  </si>
  <si>
    <r>
      <t xml:space="preserve">5. Общеэксплуатационные расходы  (управление) </t>
    </r>
    <r>
      <rPr>
        <sz val="10"/>
        <rFont val="Arial Cyr"/>
        <family val="0"/>
      </rPr>
      <t>0,97 х 2689,2 х 12</t>
    </r>
  </si>
  <si>
    <r>
      <t xml:space="preserve">6. Внеэксплуатационные расходы </t>
    </r>
    <r>
      <rPr>
        <sz val="10"/>
        <rFont val="Arial Cyr"/>
        <family val="0"/>
      </rPr>
      <t>0,005 х 2689,2 х 12</t>
    </r>
  </si>
  <si>
    <t>Тариф на содержание жилья для населения составляет: 293983 : 2689,2 : 12</t>
  </si>
  <si>
    <t>9,11 х 2689,2 х 12</t>
  </si>
  <si>
    <t>страница 58</t>
  </si>
  <si>
    <t>ул. Тимакова, д. 34</t>
  </si>
  <si>
    <t>410,9 : 1650 = 0,25</t>
  </si>
  <si>
    <t>239,0 : 1200 = 0,20</t>
  </si>
  <si>
    <t>2188,5 : 9000 = 0,24</t>
  </si>
  <si>
    <t xml:space="preserve">297,0 : 950 = 0,31 </t>
  </si>
  <si>
    <t>1.2. Приобретение спецодежды и инвентаря  0,053 х 4187,1 х 12</t>
  </si>
  <si>
    <t>1.3. Приобретение моющих средств  0,01 х 4187,1 х 12</t>
  </si>
  <si>
    <t>1.4. Приобретение песко-соляной смеси 0,003 х 4187,1 х 12</t>
  </si>
  <si>
    <t>1.5. Вывоз крупногабаритного мусора 4,18 х 185 чел. х 12</t>
  </si>
  <si>
    <t>2.1. Сбор и вывоз ТБО   185 чел. х 1,5 : 12 =  23,1м³ х 90,30 х 12</t>
  </si>
  <si>
    <t>2.2. Захоронение ТБО  23,1м³ х 33,10 х 12</t>
  </si>
  <si>
    <t>2.3. Расход электроэнергии 25416 кВт х 2,24</t>
  </si>
  <si>
    <t xml:space="preserve">2.4. Дератизация подвалов 1,475 х  675,0  </t>
  </si>
  <si>
    <t>2.5. Дезинсекция контейнеров 0,01 х 4187,1 х 12</t>
  </si>
  <si>
    <t>2.6. Аварийная служба 0,212 х 4187,1 х 12</t>
  </si>
  <si>
    <t>2.8. Содержание детско-спортивных площадок 0,05 х 4187,1 х 12</t>
  </si>
  <si>
    <t>2.9. Проведение мероприятий по противопожарной безопасности 0,04 х 4187,1 х 12</t>
  </si>
  <si>
    <t>2.10. ТО ВДГО  0,1 х 4187,1 х 12</t>
  </si>
  <si>
    <r>
      <t xml:space="preserve">5. Прочие прямые затраты  </t>
    </r>
    <r>
      <rPr>
        <sz val="10"/>
        <rFont val="Arial Cyr"/>
        <family val="0"/>
      </rPr>
      <t>0,56 х 4187,1 х 12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</si>
  <si>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4187,1 х 12</t>
    </r>
  </si>
  <si>
    <r>
      <t xml:space="preserve">7. Внеэксплуатационные расходы </t>
    </r>
    <r>
      <rPr>
        <sz val="10"/>
        <rFont val="Arial Cyr"/>
        <family val="0"/>
      </rPr>
      <t>0,005 х 4187,1 х 12</t>
    </r>
  </si>
  <si>
    <t>Тариф на содержание жилья для населения составляет: 561741 : 4187,1 : 12</t>
  </si>
  <si>
    <t>11,18 х 4187,1 х 12</t>
  </si>
  <si>
    <t>страница 59</t>
  </si>
  <si>
    <t>ул. Тимуровцев, д. 8</t>
  </si>
  <si>
    <t>614,35 : 1650 = 0,37</t>
  </si>
  <si>
    <t>0,89 ед.</t>
  </si>
  <si>
    <t>321,0 : 1200 = 0,27</t>
  </si>
  <si>
    <t>4150 : 9000 = 0,31</t>
  </si>
  <si>
    <t>404 : 790 = 0,51</t>
  </si>
  <si>
    <t>0,51 ед.</t>
  </si>
  <si>
    <t>а) Дворник 0,89 х 2530 + 75% + 14,2% х 12</t>
  </si>
  <si>
    <t>б) Уборщица л/клеток 0,51 х 2530 + 72% + 14,2% х 12</t>
  </si>
  <si>
    <t>1.2. Приобретение спецодежды и инвентаря 0,053 х 4364,3 х 12</t>
  </si>
  <si>
    <t>1.3. Приобретение моющих средств 0,01 х 4364,3 х 12</t>
  </si>
  <si>
    <t>1.4. Приобретение песко-соляной смеси 0,003 х 4364,3 х 12</t>
  </si>
  <si>
    <t>1.5. Вывоз крупногабаритного мусора  4,18 х 230 чел. х 12</t>
  </si>
  <si>
    <t>2.1. Сбор и вывоз ТБО   230 чел. х 1,5 : 12 = 28,8 м³ х 90,30 х 12</t>
  </si>
  <si>
    <t>2.2. Захоронение ТБО   28,8 м³ х 33,10 х 12</t>
  </si>
  <si>
    <t>2.3. Расход электроэнергии 6384 кВт х 2,24</t>
  </si>
  <si>
    <t xml:space="preserve">2.4. Дератизация подвалов  1,475 х 1106,4 </t>
  </si>
  <si>
    <t>2.5. Дезинсекция контейнеров 0,01 х 4364,3 х 12</t>
  </si>
  <si>
    <t>2.6. Аварийная служба 0,212 х 4364,3 х 12</t>
  </si>
  <si>
    <t>2.8. Содержание детско-спортивных площадок 0,05 х 4364,3 х 12</t>
  </si>
  <si>
    <t>2.9. Проведение мероприятий по противопожарной безопасности 0,04 х 4364,3 х 12</t>
  </si>
  <si>
    <t>2.10. ТО ВДГО 0,1 х 4364,3 х 12</t>
  </si>
  <si>
    <r>
      <t xml:space="preserve">4. Прочие прямые затраты </t>
    </r>
    <r>
      <rPr>
        <sz val="10"/>
        <rFont val="Arial Cyr"/>
        <family val="0"/>
      </rPr>
      <t>0,56 х 4364,3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</si>
  <si>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4364,3 х 12</t>
    </r>
  </si>
  <si>
    <r>
      <t xml:space="preserve">6. Внеэксплуатационные расходы </t>
    </r>
    <r>
      <rPr>
        <sz val="10"/>
        <rFont val="Arial Cyr"/>
        <family val="0"/>
      </rPr>
      <t>0,005 х 4364,3 х 12</t>
    </r>
  </si>
  <si>
    <t>Тариф на содержание жилья для населения составляет: 477105 : 4364,3 : 12</t>
  </si>
  <si>
    <t>9,11 х 4364,3 х 12</t>
  </si>
  <si>
    <t>страница 60</t>
  </si>
  <si>
    <t>ул. Тимуровцев, д. 9</t>
  </si>
  <si>
    <t>609,7 : 1650 = 0,37</t>
  </si>
  <si>
    <t>211,5 : 1200 = 0,18</t>
  </si>
  <si>
    <t>2953,5 : 9000 = 0,33</t>
  </si>
  <si>
    <t>275,0 : 790 = 0,35</t>
  </si>
  <si>
    <t>а) Дворник  0,88 х 2530 + 75% + 14,2% х 12</t>
  </si>
  <si>
    <t>1.2. Приобретение спецодежды и инвентаря 0,053 х 2718,7 х 12</t>
  </si>
  <si>
    <t>1.3. Приобретение моющих средств 0,01 х 2718,7 х 12</t>
  </si>
  <si>
    <t>1.4. Приобретение песко-соляной смеси 0,003 х 2718,7 х 12</t>
  </si>
  <si>
    <t>1.5. Вывоз крупногабаритного мусора  4,18 х 116 чел. х 12</t>
  </si>
  <si>
    <t>2.1. Сбор и вывоз ТБО  116 чел. х 1,5 : 12 = 14,5 м³ х 90,30 х 12</t>
  </si>
  <si>
    <t>2.2. Захоронение ТБО   14,5 м³ х 33,10 х 12</t>
  </si>
  <si>
    <t>2.3. Расход электроэнергии 6828 кВт х 2,24</t>
  </si>
  <si>
    <t xml:space="preserve">2.4. Дератизация подвалов  1,475 х 696,0 </t>
  </si>
  <si>
    <t>2.5. Дезинсекция контейнеров 0,01 х 2718,7 х 12</t>
  </si>
  <si>
    <t>2.6. Аварийная служба 0,212 х 2718,7 х 12</t>
  </si>
  <si>
    <t>2.7. ТО вентканалов  32 шт. х 4,81</t>
  </si>
  <si>
    <t>2.8. Содержание детско-спортивных площадок 0,05 х 2718,7 х 12</t>
  </si>
  <si>
    <t>2.9. Проведение мероприятий по противопожарной безопасности 0,04 х 2718,7 х 12</t>
  </si>
  <si>
    <t>2.10. ТО ВДГО 0,1 х 2718,7 х 12</t>
  </si>
  <si>
    <r>
      <t xml:space="preserve">4. Прочие прямые затраты </t>
    </r>
    <r>
      <rPr>
        <sz val="10"/>
        <rFont val="Arial Cyr"/>
        <family val="0"/>
      </rPr>
      <t>0,56 х 2718,7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</si>
  <si>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2718,7 х 12</t>
    </r>
  </si>
  <si>
    <r>
      <t xml:space="preserve">6. Внеэксплуатационные расходы </t>
    </r>
    <r>
      <rPr>
        <sz val="10"/>
        <rFont val="Arial Cyr"/>
        <family val="0"/>
      </rPr>
      <t>0,005 х 2718,7 х 12</t>
    </r>
  </si>
  <si>
    <t>Тариф на содержание жилья для населения составляет: 297208 : 2718,7 : 12</t>
  </si>
  <si>
    <t>9,11 х 2718,7 х 12</t>
  </si>
  <si>
    <t>страница 61</t>
  </si>
  <si>
    <t>ул. Тимуровцев, д. 9, корп. 1</t>
  </si>
  <si>
    <t>938,33 : 1650 = 0,57</t>
  </si>
  <si>
    <t>6738,25 : 9000 = 0,75</t>
  </si>
  <si>
    <t>398 : 790 = 0,50</t>
  </si>
  <si>
    <t>0,50 ед.</t>
  </si>
  <si>
    <t xml:space="preserve">а) Дворник  1,32 х 2530 + 75% + 14,2%  х 12 </t>
  </si>
  <si>
    <t xml:space="preserve">б) Уборщица л/клеток  0,50 х 2530 + 72% + 14,2%  х 12 </t>
  </si>
  <si>
    <t>1.2. Приобретение спецодежды и инвентаря 0,053 х 4406,8 х 12</t>
  </si>
  <si>
    <t>1.3. Приобретение моющих средств 0,01 х 4406,8 х 12</t>
  </si>
  <si>
    <t>1.4. Приобретение песко-соляной смеси 0,003 х 4406,8 х 12</t>
  </si>
  <si>
    <t xml:space="preserve">1.5. Вывоз крупногабаритного мусора  4,18 х 216 чел. х 12 </t>
  </si>
  <si>
    <t>2.1. Сбор и вывоз ТБО  216 чел. х 1,5 : 12 = 27,0 м³ х 90,30 х 12</t>
  </si>
  <si>
    <t>2.2. Захоронение ТБО  27,0 м³ х 33,10 х 12</t>
  </si>
  <si>
    <t>2.3. Расход электроэнергии 9036 кВт х 2,24</t>
  </si>
  <si>
    <t xml:space="preserve">2.4. Дератизация подвалов  1,475 х 1115,4 </t>
  </si>
  <si>
    <t>2.5. Дезинсекция контейнеров 0,01 х 4406,8 х 12</t>
  </si>
  <si>
    <t>2.6. Аварийная служба 0,212 х 4406,8 х 12</t>
  </si>
  <si>
    <t>2.8. Содержание детско-спортивных площадок 0,05 х 4406,8 х 12</t>
  </si>
  <si>
    <t>2.9. Проведение мероприятий по противопожарной безопасности 0,04 х 4406,8 х 12</t>
  </si>
  <si>
    <t>2.10. ТО ВДГО  0,1 х 4406,8 х 12</t>
  </si>
  <si>
    <r>
      <t xml:space="preserve">4. Прочие прямые затраты </t>
    </r>
    <r>
      <rPr>
        <sz val="10"/>
        <rFont val="Arial Cyr"/>
        <family val="0"/>
      </rPr>
      <t>0,56 х 4406,8 х 12</t>
    </r>
  </si>
  <si>
    <r>
      <t xml:space="preserve">5. Общеэксплуатационные расходы  (управление) </t>
    </r>
    <r>
      <rPr>
        <sz val="10"/>
        <rFont val="Arial Cyr"/>
        <family val="0"/>
      </rPr>
      <t>0,97 х 4406,8 х 12</t>
    </r>
  </si>
  <si>
    <r>
      <t xml:space="preserve">6. Внеэксплуатационные расходы </t>
    </r>
    <r>
      <rPr>
        <sz val="10"/>
        <rFont val="Arial Cyr"/>
        <family val="0"/>
      </rPr>
      <t>0,005 х 4406,8 х 12</t>
    </r>
  </si>
  <si>
    <t>Тариф на содержание жилья для населения составляет: 481751 : 4406,8 : 12</t>
  </si>
  <si>
    <t>9,11 х 4406,8 х 12</t>
  </si>
  <si>
    <t>страница 62</t>
  </si>
  <si>
    <t>ул. Тимуровцев, д. 9, корп. 3</t>
  </si>
  <si>
    <t>805,6 : 1650 = 0,49</t>
  </si>
  <si>
    <t>2702,25 : 9000 = 0,30</t>
  </si>
  <si>
    <t xml:space="preserve">497,8 : 790 = 0,63 </t>
  </si>
  <si>
    <t>0,63 ед.</t>
  </si>
  <si>
    <t>11.1.) Заработная плата</t>
  </si>
  <si>
    <t>а) Дворник  0,79 х 2530 + 75% + 14,2% х 12</t>
  </si>
  <si>
    <t>б) Уборщица л/клеток  0,63 х 2530 + 72% + 14,2% х 12</t>
  </si>
  <si>
    <t>1.2. Приобретение спецодежды и инвентаря 0,053 х 2792,6 х 12</t>
  </si>
  <si>
    <t>1.3. Приобретение моющих средств 0,01 х 2792,6 х 12</t>
  </si>
  <si>
    <t>1.4. Приобретение песко-соляной смеси 0,003 х 2792,6 х 12</t>
  </si>
  <si>
    <t>2.1. Сбор и вывоз ТБО   136 чел. х 1,5 : 12 = 17,0 м³ х 90,30 х 12</t>
  </si>
  <si>
    <t>2.3. Расход электроэнергии 10368 кВт х 2,24</t>
  </si>
  <si>
    <t xml:space="preserve">2.4. Дератизация подвалов  1,475 х 848,5 </t>
  </si>
  <si>
    <t>2.5. Дезинсекция контейнеров 0,01 х 2792,6 х 12</t>
  </si>
  <si>
    <t>2.6. Аварийная служба 0,212 х 2792,6 х 12</t>
  </si>
  <si>
    <t xml:space="preserve">2.7. ТО вентканалов  32 шт. х 4,81 </t>
  </si>
  <si>
    <t>2.8. Содержание детско-спортивных площадок 0,05 х 2792,6 х 12</t>
  </si>
  <si>
    <t>2.9. Проведение мероприятий по противопожарной безопасности 0,04 х 2792,6 х 12</t>
  </si>
  <si>
    <t>2.10. ТО ВДГО 0,1 х 2792,6 х 12</t>
  </si>
  <si>
    <r>
      <t xml:space="preserve">4. Прочие прямые затраты </t>
    </r>
    <r>
      <rPr>
        <sz val="10"/>
        <rFont val="Arial Cyr"/>
        <family val="0"/>
      </rPr>
      <t>0,56 х 2792,6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</si>
  <si>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2792,6 х 12</t>
    </r>
  </si>
  <si>
    <r>
      <t xml:space="preserve">6. Внеэксплуатационные расходы </t>
    </r>
    <r>
      <rPr>
        <sz val="10"/>
        <rFont val="Arial Cyr"/>
        <family val="0"/>
      </rPr>
      <t>0,005 х 2792,6 х 12</t>
    </r>
  </si>
  <si>
    <t>Тариф на содержание жилья для населения составляет: 305287 : 2792,6 : 12</t>
  </si>
  <si>
    <t>9,11 х 2792,6 х 12</t>
  </si>
  <si>
    <t>страница 63</t>
  </si>
  <si>
    <t>ул. Тимуровцев, д. 10</t>
  </si>
  <si>
    <t>1641.5</t>
  </si>
  <si>
    <t>710,1 : 1650 = 0,43</t>
  </si>
  <si>
    <t>0,78 ед.</t>
  </si>
  <si>
    <t>198,75 : 1200 = 0,17</t>
  </si>
  <si>
    <t>1641,5 : 9000 = 0,18</t>
  </si>
  <si>
    <t>442 : 790 = 0,56</t>
  </si>
  <si>
    <t>а) Дворник  0,78 х 2530 + 75% + 14,2% х 12</t>
  </si>
  <si>
    <t>б) Уборщица л/клеток  0,56 х 2530 + 72% + 14,2% х 12</t>
  </si>
  <si>
    <t>1.2. Приобретение спецодежды и инвентаря  0,053 х 3323,1 х 12</t>
  </si>
  <si>
    <t>3) Приобретение моющих средств 0,01 х 3323,1 х 12</t>
  </si>
  <si>
    <t>4) Приобретение песко-соляной смеси 0,003 х 3323,1 х 12</t>
  </si>
  <si>
    <t>5) Вывоз крупногабаритного мусора  4,18 х 147 чел. х 12</t>
  </si>
  <si>
    <t>2.1. Сбор и вывоз ТБО   147 чел. х 1,5 : 12 = 18,4 м³ х 90,30 х 12</t>
  </si>
  <si>
    <t>2.2. Захоронение ТБО  18,4 м³ х 33,10 х 12</t>
  </si>
  <si>
    <t>2.3. Расход электроэнергии  13728 кВт х 2,24</t>
  </si>
  <si>
    <t xml:space="preserve">2.4. Дератизация подвалов  1,475 х 965,3 </t>
  </si>
  <si>
    <t>2.5. Дезинсекция контейнеров 0,01 х 3323,1 х 12</t>
  </si>
  <si>
    <t>2.6. Аварийная служба 0,212 х 3323,1 х 12</t>
  </si>
  <si>
    <t xml:space="preserve">2.7. ТО вентканалов   40 шт. х 4,81 </t>
  </si>
  <si>
    <t>2.9. Содержание детско-спортивных площадок 0,05 х 3323,1 х 12</t>
  </si>
  <si>
    <t>2.10 Проведение мероприятий по противопожарной безопасности 0,04 х 3323,1 х 12</t>
  </si>
  <si>
    <t>2.11. ТО ВДГО 0,1 х 3323,1 х 12</t>
  </si>
  <si>
    <r>
      <t xml:space="preserve">4. Прочие прямые затраты </t>
    </r>
    <r>
      <rPr>
        <sz val="10"/>
        <rFont val="Arial Cyr"/>
        <family val="0"/>
      </rPr>
      <t>0,56 х 3323,1 х 12</t>
    </r>
  </si>
  <si>
    <r>
      <t xml:space="preserve">5. Общеэксплуатационные расходы (управление) </t>
    </r>
    <r>
      <rPr>
        <sz val="10"/>
        <rFont val="Arial Cyr"/>
        <family val="0"/>
      </rPr>
      <t>0,97 х 3323,1 х 12</t>
    </r>
  </si>
  <si>
    <r>
      <t xml:space="preserve">6. Внеэксплуатационные расходы </t>
    </r>
    <r>
      <rPr>
        <sz val="10"/>
        <rFont val="Arial Cyr"/>
        <family val="0"/>
      </rPr>
      <t>0,005 х 3323,1 х 12</t>
    </r>
  </si>
  <si>
    <t>Тариф на содержание жилья для населения составляет: 363281 : 3323,1 : 12</t>
  </si>
  <si>
    <t>9,11 х 3323,1 х 12</t>
  </si>
  <si>
    <t>страница 65</t>
  </si>
  <si>
    <t>Расчёт стоимости работ по содержанию.</t>
  </si>
  <si>
    <t>управлению многоквартирным домом на 2009 год (4 квартал)</t>
  </si>
  <si>
    <t>ул. Зубковой, д. 4. корп. 2</t>
  </si>
  <si>
    <t>654,85 : 1650 = 0,40</t>
  </si>
  <si>
    <t>1417,0 : 9000 = 0,16</t>
  </si>
  <si>
    <t>200,16 : 950 = 0,21</t>
  </si>
  <si>
    <t>0,21 ед.</t>
  </si>
  <si>
    <t>а) Дворник   0,56 х 2530 + 75% + 14,2% х 3</t>
  </si>
  <si>
    <t>б) Уборщица л/клеток  0,21 х 2530 + 72% + 14,2% х 3</t>
  </si>
  <si>
    <t>1.2. Приобретение спецодежды и инвентаря 0,053 х 3990,4 х 3</t>
  </si>
  <si>
    <t>1.3. Приобретение моющих средств  0,01 х 3990,4 х 3</t>
  </si>
  <si>
    <t>1.4. Приобретение песко-соляной смеси 0,003 х 3990,4 х 3</t>
  </si>
  <si>
    <t>1.5. Вывоз крупногабаритного мусора 4,18 х 164 чел. х 3</t>
  </si>
  <si>
    <t>2.1. Сбор и вывоз ТБО 164 чел. х 1,5 : 12 = 20,5 м³ х 90,30 х 3</t>
  </si>
  <si>
    <t>2.2. Захоронение ТБО 20,5 м³ х 33,10 х 3</t>
  </si>
  <si>
    <t>2.3. Расход электроэнергии 3762 кВт х 2,24</t>
  </si>
  <si>
    <t>2.4. Дератизация подвалов 1,475 х 455,6 : 12 х 3</t>
  </si>
  <si>
    <t>2.5. Дезинсекция контейнеров 0,01 х 3990,4 х 3</t>
  </si>
  <si>
    <t>2.6. Аварийная служба 0,212 х 3990,4 х 3</t>
  </si>
  <si>
    <t>2.7. ТО вентканалов   24 шт. х 4,81 : 12 х 3</t>
  </si>
  <si>
    <t>2.8. Содержание детско-спортивных площадок 0,05 х 3990,4 х 3</t>
  </si>
  <si>
    <t>2.9. Проведение мероприятий по противопожарной безопасности 0,04 х 3990,4 х 3</t>
  </si>
  <si>
    <t>2.10.ТО ВДГО 0,1 х 3990,4 х 3</t>
  </si>
  <si>
    <t>-Техническое обслуживание лифтов ООО "Лифтремонт-Сервис" 1 л х  4312,31 х 3</t>
  </si>
  <si>
    <t>-Диагностическое обследование лифтов ООО ИЦ "Техлифт"</t>
  </si>
  <si>
    <t>а) Техническое освидетельствование лифтов 1 л х 1380</t>
  </si>
  <si>
    <t>б) Электротехнические работы 1 л х 1567</t>
  </si>
  <si>
    <t>в) Измерение сопротивления петли "фаза-нуль"  1л х 56</t>
  </si>
  <si>
    <t>-Страхование лифтов 6000 : 67 х 1</t>
  </si>
  <si>
    <r>
      <t xml:space="preserve">5. Прочие прямые затраты  </t>
    </r>
    <r>
      <rPr>
        <sz val="10"/>
        <rFont val="Arial Cyr"/>
        <family val="0"/>
      </rPr>
      <t>0,56 х 3990,4 х 3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</si>
  <si>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3990,4 х 3</t>
    </r>
  </si>
  <si>
    <r>
      <t xml:space="preserve">7. Внеэксплуатационные расходы </t>
    </r>
    <r>
      <rPr>
        <sz val="10"/>
        <rFont val="Arial Cyr"/>
        <family val="0"/>
      </rPr>
      <t>0,005 х 3990,4 х 3</t>
    </r>
  </si>
  <si>
    <t>Налог с доходат 6%</t>
  </si>
  <si>
    <t>Тариф на содержание жилья для населения составляет: 166639 : 3990,4 : 3</t>
  </si>
  <si>
    <t>13,92 х 3990,4 х 3</t>
  </si>
  <si>
    <t>страница 64</t>
  </si>
  <si>
    <t>ул. Новосёлов, д. 4, корп. 1</t>
  </si>
  <si>
    <t>939,35 : 1650 = 0,57</t>
  </si>
  <si>
    <t>0,92 ед.</t>
  </si>
  <si>
    <t>3106,0 : 9000 = 0,35</t>
  </si>
  <si>
    <t>272,86 : 950 = 0,29</t>
  </si>
  <si>
    <t>а) Дворник 0,92  х 2530 + 75% + 14,2%  х 3</t>
  </si>
  <si>
    <t>б) Уборщица л/клеток 0,29 х 2530 + 72% + 14,2% х 3</t>
  </si>
  <si>
    <t>1.2. Приобретение спецодежды и инвентаря 0,053 х 5090,1 х 3</t>
  </si>
  <si>
    <t>1.3. Приобретение моющих средств  0,01 х 5090,1 х 3</t>
  </si>
  <si>
    <t>1.4. Приобретение песко-соляной смеси 0,003 х 5090,1 х 3</t>
  </si>
  <si>
    <t>1.5. Вывоз крупногабаритного мусора 4,18 х 261 чел. х 3</t>
  </si>
  <si>
    <t>2.1. Сбор и вывоз ТБО  261 чел. х 1,5 : 12 = 32,6 м³ х 90,30 х 3</t>
  </si>
  <si>
    <t>2.2. Захоронение ТБО   32,6  м³ х 33,10 х 3</t>
  </si>
  <si>
    <t>2.3. Расход электроэнергии 15648 кВт х 2,24</t>
  </si>
  <si>
    <t>2.4. Дератизация подвалов 1,475 х 1018,2 : 12 х 3</t>
  </si>
  <si>
    <t>2.5. Дезинсекция контейнеров 0,01 х 5090,1 х 3</t>
  </si>
  <si>
    <t>2.6. Аварийная служба 0,212 х 5090,1 х 12</t>
  </si>
  <si>
    <t>2.7. ТО вентканалов  24 шт. х 4,81 : 12 х 3</t>
  </si>
  <si>
    <t>2.8. Содержание детско-спортивных площадок 0,05 х 5090,1 х 3</t>
  </si>
  <si>
    <t>2.9. Проведение мероприятий по противопожарной безопасности 0,04 х 5090,1 х 3</t>
  </si>
  <si>
    <t>2.10. ТО ВДГО  0,1 х 5090,1 х 3</t>
  </si>
  <si>
    <t>-техническое обслуживание лифтов ООО "Лифтремонт-Сервис" 2 л х 2511,63 х 3 (5 ост)</t>
  </si>
  <si>
    <t xml:space="preserve">а) техническое освидетельствование: 2 л х 426 </t>
  </si>
  <si>
    <t xml:space="preserve">б) электроизмерительные работы: 2 л х 542,35 </t>
  </si>
  <si>
    <t>-страхование лифтов 6000 : 67 х 2 л : 12 х 3</t>
  </si>
  <si>
    <r>
      <t xml:space="preserve">5. Прочие прямые затраты  </t>
    </r>
    <r>
      <rPr>
        <sz val="10"/>
        <rFont val="Arial Cyr"/>
        <family val="0"/>
      </rPr>
      <t>0,56 х 5090,1 х 3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</si>
  <si>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5090,1 х 3</t>
    </r>
  </si>
  <si>
    <r>
      <t xml:space="preserve">7. Внеэксплуатационные расходы </t>
    </r>
    <r>
      <rPr>
        <sz val="10"/>
        <rFont val="Arial Cyr"/>
        <family val="0"/>
      </rPr>
      <t>0,005 х 5090,1 х 3</t>
    </r>
  </si>
  <si>
    <t>Тариф на содержание жилья для населения составляет: 206149 : 5090,1 : 12</t>
  </si>
  <si>
    <t>13,50 х 5090,1 х 3</t>
  </si>
  <si>
    <t>1.4. Приобретение песко-соляной смеси 0,003 х 5774,8 х 12</t>
  </si>
  <si>
    <t xml:space="preserve">1.5. Вывоз крупногабаритного мусора  4,18 х 295 чел. х 12 </t>
  </si>
  <si>
    <t>2.1. Сбор и вывоз ТБО 295 чел. х 1,5 : 12 = 36,9 м³ х 90,30 х 12</t>
  </si>
  <si>
    <t>2.2. Захоронение ТБО 36,9 м³ х 33,10 х 12</t>
  </si>
  <si>
    <t>2.3. Расход электроэнергии 14364 кВт х 2,24</t>
  </si>
  <si>
    <t xml:space="preserve">2.4. Дератизация подвалов  1,475 х 1459,5 </t>
  </si>
  <si>
    <t>2.5. Дезинсекция контейнеров 0,01 х 5774,8 х 12</t>
  </si>
  <si>
    <t>2.6. Аварийная служба 0,212 х 5774,8 х 12</t>
  </si>
  <si>
    <t>2.8. Содержание детско-спортивных площадок 0,05 х 5774,8 х 12</t>
  </si>
  <si>
    <t>2.9. Проведение мероприятий по противопожарной безопасности 0,04 х 5774,8 х 12</t>
  </si>
  <si>
    <t>2.10. ТО ВДГО  0,1 х 5774,8 х 12</t>
  </si>
  <si>
    <t>Тариф на содержание жилья для населения составляет: 631301 : 5774,8 : 12</t>
  </si>
  <si>
    <t>9,11 х 5774,8 х 12</t>
  </si>
  <si>
    <t>страница 9</t>
  </si>
  <si>
    <t>ул. Зубковой, д. 6б</t>
  </si>
  <si>
    <t>839,0 : 1650 = 0,51</t>
  </si>
  <si>
    <t>0,74 ед.</t>
  </si>
  <si>
    <t>2044,0 : 9000 = 0,23</t>
  </si>
  <si>
    <t>611 : 950 = 0,64</t>
  </si>
  <si>
    <t>0,64 ед.</t>
  </si>
  <si>
    <t>а) Дворник 0,74 х 2530 + 75% + 14,2% х 12</t>
  </si>
  <si>
    <t>б) Уборщица л/клеток 0,64 х 2530 + 72% + 14,2% х 12</t>
  </si>
  <si>
    <t>1.2. Приобретение спецодежды и инвентаря 0,053 х 3761,4 х 12</t>
  </si>
  <si>
    <t>1.3. Приобретение моющих средств  0,01 х 3761,4 х 12</t>
  </si>
  <si>
    <t>1.4. Приобретение песко-соляной смеси 0,003 х 3761,4 х 12</t>
  </si>
  <si>
    <t xml:space="preserve">1.5. Вывоз крупногабаритного мусора 4,18 х 192 чел. х 12 </t>
  </si>
  <si>
    <t>2.1. Сбор и вывоз ТБО 192 чел. х 1,5 : 12 = 24,0 м³ х 90,30 х 12</t>
  </si>
  <si>
    <t>2.2. Захоронение ТБО 24,0 м³ х 33,10 х 12</t>
  </si>
  <si>
    <t>2.3. Расход электроэнергии 27432 кВт х 2,24</t>
  </si>
  <si>
    <t xml:space="preserve">2.4. Дератизация подвалов 1,475 х 742,4 </t>
  </si>
  <si>
    <t>2.5. Дезинсекция контейнеров 0,01 х 3761,4 х 12</t>
  </si>
  <si>
    <t>2.6. Аварийная служба 0,212 х 3761,4 х 12</t>
  </si>
  <si>
    <t xml:space="preserve">2.7. ТО вентканалов  16 шт. х 4,81 </t>
  </si>
  <si>
    <t>2.8. Содержание детско-спортивных площадок 0,05 х 3761,4 х 12</t>
  </si>
  <si>
    <t>2.9. Проведение мероприятий по противопожарной безопасности 0,04 х 3761,4 х 12</t>
  </si>
  <si>
    <t>2.10. ТО ВДГО  0,1 х 3761,4 х 12</t>
  </si>
  <si>
    <t xml:space="preserve">-техническое обслуживание лифтов ООО "Лифтремонт-Сервис" 2 л х 4312,31 х 12 </t>
  </si>
  <si>
    <t>а) техническое освидетельствование: 2 л х 1380</t>
  </si>
  <si>
    <t>б) электроизмерительные работы 2 л х 1567</t>
  </si>
  <si>
    <t>в) измерение сопротивления петли "фаза-нуль"   2 л х 56</t>
  </si>
  <si>
    <t>-Страхование лифтов 6000 : 67 х 2</t>
  </si>
  <si>
    <t>Тариф на содержание жилья для населения составляет: 504629 : 3761,4 : 12</t>
  </si>
  <si>
    <t>от дохода</t>
  </si>
  <si>
    <t>11,18 х 3761,4 х 12</t>
  </si>
  <si>
    <t>страница 10</t>
  </si>
  <si>
    <t>ул. Зубковой, д. 10а</t>
  </si>
  <si>
    <t>1593,88 : 1650 = 0,97</t>
  </si>
  <si>
    <t>1,58 ед.</t>
  </si>
  <si>
    <t>5508,0 : 9000 = 0,61</t>
  </si>
  <si>
    <t>а) Дворник 1,58 х 2530 + 75% + 14,2% х 12</t>
  </si>
  <si>
    <t>1.2. Приобретение спецодежды и инвентаря 0,053 х 5724,0 х 12</t>
  </si>
  <si>
    <t>1.3. Приобретение моющих средств 0,01 х 5724,0 х 12</t>
  </si>
  <si>
    <t>1.4. Приобретение песко-соляной смеси 0,003 х 5724,0 х 12</t>
  </si>
  <si>
    <t>1.5. Вывоз крупногабаритного мусора  4,18 х 289 чел. х 12</t>
  </si>
  <si>
    <t xml:space="preserve">2.1. Сбор и вывоз ТБО 289 чел. х 1,5 : 12 = 36,1 м³ х 90,30 х 12 </t>
  </si>
  <si>
    <t>2.2. Захоронение ТБО  36,1 м³ х 33.10 х 12</t>
  </si>
  <si>
    <t>2.3. Расход электроэнергии 29064 кВт х 2,24</t>
  </si>
  <si>
    <t>страница 41</t>
  </si>
  <si>
    <t>ул. Советской Армии, д. 17</t>
  </si>
  <si>
    <t>615,9 : 1650 = 0,37</t>
  </si>
  <si>
    <t>153,0 : 1200 = 0,13</t>
  </si>
  <si>
    <t>2828,5 : 9000 = 0,31</t>
  </si>
  <si>
    <t>522,0 : 820 = 0,64</t>
  </si>
  <si>
    <t>183 : 530 = 0,35</t>
  </si>
  <si>
    <t>а) Дворник  0,81 х 2530 + 75% + 14,2% х 12</t>
  </si>
  <si>
    <t>в) Мусоропроводчик  0,35 х 2530 + 72% + 14,2% х 12</t>
  </si>
  <si>
    <t>1.2. Приобретение спецодежды и инвентаря 0,053 х 3938,8 х 12</t>
  </si>
  <si>
    <t>1.3. Приобретение моющих средств  0,01 х 3938,8 х 12</t>
  </si>
  <si>
    <t>1.4. Приобретение песко-соляной смеси 0,003 х 3938,8 х 12</t>
  </si>
  <si>
    <t>1.5. Вывоз крупногабаритного мусора 4,18 х 183 чел. Х 12</t>
  </si>
  <si>
    <t>2.1. Сбор и вывоз ТБО  183 чел. х 1,5 : 12 = 22,88  м³ х 90,30 х 12</t>
  </si>
  <si>
    <t>2.2. Захоронение ТБО  22,88 м³ х 33,10 х 12</t>
  </si>
  <si>
    <t>2.3. Расход электроэнергии 21240 кВт х 2,24</t>
  </si>
  <si>
    <t xml:space="preserve">2.4. Дератизация подвалов 1,475 х 653,0 </t>
  </si>
  <si>
    <t>2.5. Дезинсекция контейнеров 0,01 х 3938,8 х 12</t>
  </si>
  <si>
    <t>2.6. Аварийная служба 0,212 х 3938,8 х 12</t>
  </si>
  <si>
    <t xml:space="preserve">2.7. ТО вентканалов 16 шт. х 4,81 </t>
  </si>
  <si>
    <t>2.8. Содержание детско-спортивных площадок 0,05 х 3938,8 х 12</t>
  </si>
  <si>
    <t>2.9. Проведение мероприятий по противопожарной безопасности 0,04 х 3938,8 х 12</t>
  </si>
  <si>
    <t>2.10. ТО ВДГО 0,1 х 3938,8 х 12</t>
  </si>
  <si>
    <t>-техническое обслуживание лифтов ООО "Лифтремонт-Сервис" 2 л х 4312,31х 12</t>
  </si>
  <si>
    <t>в) измерение сопротивления петли "фаза-нуль":  нет</t>
  </si>
  <si>
    <r>
      <t xml:space="preserve">5. Прочие прямые затраты  </t>
    </r>
    <r>
      <rPr>
        <sz val="10"/>
        <rFont val="Arial Cyr"/>
        <family val="0"/>
      </rPr>
      <t>0,56 х 3938,8 х 12</t>
    </r>
  </si>
  <si>
    <r>
      <t xml:space="preserve">6. Общеэксплуатационные расходы (управление)  </t>
    </r>
    <r>
      <rPr>
        <sz val="10"/>
        <rFont val="Arial Cyr"/>
        <family val="0"/>
      </rPr>
      <t>0,97 х 3938,8 х 12</t>
    </r>
  </si>
  <si>
    <r>
      <t xml:space="preserve">7. Внеэксплуатационные расходы </t>
    </r>
    <r>
      <rPr>
        <sz val="10"/>
        <rFont val="Arial Cyr"/>
        <family val="0"/>
      </rPr>
      <t>0,005 х 3938,8 х 12</t>
    </r>
  </si>
  <si>
    <t>Тариф на содержание жилья для населения составляет: 540245 : 3938,8 : 12</t>
  </si>
  <si>
    <t>11,43 х 3938,8 х 12</t>
  </si>
  <si>
    <t>страница 42</t>
  </si>
  <si>
    <t>ул. Советской Армии, д. 18</t>
  </si>
  <si>
    <t>593.1 : 1650 = 0,36</t>
  </si>
  <si>
    <t>0,86 ед.</t>
  </si>
  <si>
    <t>145,0 : 1200 = 0,12</t>
  </si>
  <si>
    <t>3417,0 : 9000 = 0,38</t>
  </si>
  <si>
    <t>688,0 : 820 = 0,84</t>
  </si>
  <si>
    <t>0,84 ед.</t>
  </si>
  <si>
    <t>373 : 530 = 0,70</t>
  </si>
  <si>
    <t>а) Дворник 0,86 х 2530 + 75% + 14,2% х 12</t>
  </si>
  <si>
    <t>2.1. Сбор и вывоз ТБО  192 чел. х 1,5 : 12 = 24,0 м³ х 90,30 х 12</t>
  </si>
  <si>
    <t>2.3. Расход электроэнергии 13980 кВт х 2,24</t>
  </si>
  <si>
    <t xml:space="preserve">2.4. Дератизация подвалов 1,475 х 579,8 </t>
  </si>
  <si>
    <t>2.5. Дезинсекция контейнеров 0,01 х 3616,0 х 12</t>
  </si>
  <si>
    <t>2.6. Аварийная служба 0,212 х 3616,0 х 12</t>
  </si>
  <si>
    <t xml:space="preserve">2.7. ТО вентканалов 124 шт. х 4,81 </t>
  </si>
  <si>
    <t>2.9. Содержание детско-спортивных площадок 0,05 х 3616,0 х 12</t>
  </si>
  <si>
    <t>2.10. Проведение мероприятий по противопожарной безопасности 0,04 х 3616,0 х 12</t>
  </si>
  <si>
    <t>2.11. ТО электрических плит 108 шт. х 100,73</t>
  </si>
  <si>
    <t xml:space="preserve">а) техническое освидетельствование: 1 л х 1380  </t>
  </si>
  <si>
    <t xml:space="preserve">б) электроизмерительные работы: 1 л х 1567 </t>
  </si>
  <si>
    <r>
      <t xml:space="preserve">5. Прочие прямые затраты  </t>
    </r>
    <r>
      <rPr>
        <sz val="10"/>
        <rFont val="Arial Cyr"/>
        <family val="0"/>
      </rPr>
      <t>0,56 х 3616,0 х 12</t>
    </r>
  </si>
  <si>
    <r>
      <t xml:space="preserve">6. Общеэксплуатационные расходы (управление) </t>
    </r>
    <r>
      <rPr>
        <sz val="10"/>
        <rFont val="Arial Cyr"/>
        <family val="0"/>
      </rPr>
      <t>0,97 х 3616,0 х 12</t>
    </r>
  </si>
  <si>
    <r>
      <t xml:space="preserve">7. Внеэксплуатационные расходы </t>
    </r>
    <r>
      <rPr>
        <sz val="10"/>
        <rFont val="Arial Cyr"/>
        <family val="0"/>
      </rPr>
      <t>0,005 х 3616,0 х 12</t>
    </r>
  </si>
  <si>
    <t>Тариф на содержание жилья для населения составляет: 485123 : 3616,0 : 12</t>
  </si>
  <si>
    <t>11,18 х 3616,0 х 12</t>
  </si>
  <si>
    <t>страница 21</t>
  </si>
  <si>
    <t>ул. Зубковой, д. 19, корп. 1</t>
  </si>
  <si>
    <t>Дома</t>
  </si>
  <si>
    <t>802,21 : 1650 = 0,49</t>
  </si>
  <si>
    <t>0,66 ед.</t>
  </si>
  <si>
    <t>1509,25 : 9000 = 0,17</t>
  </si>
  <si>
    <t>а) Дворник 0,66 х 2530 + 75% + 14,2% х 12</t>
  </si>
  <si>
    <t>1.2. Приобретение спецодежды и инвентаря 0,053 х 4194,1 х 12</t>
  </si>
  <si>
    <t xml:space="preserve">1.3. Приобретение моющих средств  0,01 х 4194,1 х 12 </t>
  </si>
  <si>
    <t xml:space="preserve">1.4. Приобретение песко-соляной смеси 0,003 х 4194,1 х 12 </t>
  </si>
  <si>
    <t xml:space="preserve">1.5. Вывоз крупногабаритного мусора 4,18 х 216 чел. х 12 </t>
  </si>
  <si>
    <t xml:space="preserve">2.1. Сбор и вывоз ТБО 216 чел. х 1,5 : 12 = 27,0 м³ х 90,30 х 12 </t>
  </si>
  <si>
    <t>2.2. Захоронение ТБО 27,0 м³ х 33,10 х 12</t>
  </si>
  <si>
    <t>2.3. Расход электроэнергии 20964 кВт х 2,24</t>
  </si>
  <si>
    <t xml:space="preserve">2.4. Дератизация подвалов 1,475 х 747,2 </t>
  </si>
  <si>
    <t xml:space="preserve">2.5. Дезинсекция контейнеров 0,01 х 4194,1 х 12 </t>
  </si>
  <si>
    <t>2.6. Аварийная служба 0,212 х 4194,1 х 12</t>
  </si>
  <si>
    <t xml:space="preserve">2.7. ТО вентканалов  24 шт. х 4,81 </t>
  </si>
  <si>
    <t xml:space="preserve">2.8. Содержание детско-спортивных площадок 0,05 х 4194,1 х 12 </t>
  </si>
  <si>
    <t xml:space="preserve">2.9. Проведение мероприятий по противопожарной безопасности 0,04 х 4194,1 х 12 </t>
  </si>
  <si>
    <t xml:space="preserve">-техническое обслуживание лифтов ООО "Лифтремонт-Сервис" 1 л х 4312,31 х 12 </t>
  </si>
  <si>
    <t xml:space="preserve">а) техническое освидетельствование: 1 л х 1380 </t>
  </si>
  <si>
    <t>-страхование лифтов 6000 : 67 х 1 л</t>
  </si>
  <si>
    <r>
      <t xml:space="preserve">5. Прочие прямые затраты  </t>
    </r>
    <r>
      <rPr>
        <sz val="10"/>
        <rFont val="Arial Cyr"/>
        <family val="0"/>
      </rPr>
      <t xml:space="preserve">0,56 х 4194,1 х 12 </t>
    </r>
  </si>
  <si>
    <r>
      <t xml:space="preserve">6. Общеэксплуатационные расходы  (управление) </t>
    </r>
    <r>
      <rPr>
        <sz val="10"/>
        <rFont val="Arial Cyr"/>
        <family val="0"/>
      </rPr>
      <t xml:space="preserve">0,97 х 4194,1 х 12 </t>
    </r>
  </si>
  <si>
    <r>
      <t xml:space="preserve">7. Внеэксплуатационные расходы </t>
    </r>
    <r>
      <rPr>
        <sz val="10"/>
        <rFont val="Arial Cyr"/>
        <family val="0"/>
      </rPr>
      <t>0,005 х 4194,1 х 12</t>
    </r>
  </si>
  <si>
    <t>Тариф на содержание жилья для населения составляет: 562680 : 4194,1 : 12</t>
  </si>
  <si>
    <t>11,18 х 4194,1 х 12</t>
  </si>
  <si>
    <t>страница 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</si>
</sst>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#,##0&quot;р.&quot;;[Red]#,##0&quot;р.&quot;"/>
    <numFmt numFmtId="167" formatCode="#,##0;[Red]#,##0"/>
    <numFmt numFmtId="168" formatCode="0.00;[Red]0.00"/>
    <numFmt numFmtId="169" formatCode="0.0;[Red]0.0"/>
    <numFmt numFmtId="170" formatCode="0.0%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/>
    </xf>
    <xf numFmtId="168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9" fontId="0" fillId="0" borderId="0" xfId="0" applyNumberFormat="1" applyFont="1" applyAlignment="1">
      <alignment horizontal="center"/>
    </xf>
    <xf numFmtId="0" fontId="2" fillId="0" borderId="4" xfId="0" applyFont="1" applyBorder="1" applyAlignment="1">
      <alignment/>
    </xf>
    <xf numFmtId="10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10" fontId="0" fillId="0" borderId="6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169" fontId="0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7" xfId="0" applyNumberForma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49" fontId="0" fillId="0" borderId="6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2" borderId="6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" fontId="0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87"/>
  <sheetViews>
    <sheetView tabSelected="1" workbookViewId="0" topLeftCell="A4028">
      <selection activeCell="G4034" sqref="G4034"/>
    </sheetView>
  </sheetViews>
  <sheetFormatPr defaultColWidth="9.00390625" defaultRowHeight="12.75"/>
  <cols>
    <col min="1" max="1" width="12.375" style="11" customWidth="1"/>
    <col min="2" max="2" width="22.00390625" style="11" bestFit="1" customWidth="1"/>
    <col min="3" max="3" width="13.00390625" style="11" customWidth="1"/>
    <col min="4" max="4" width="11.00390625" style="11" bestFit="1" customWidth="1"/>
    <col min="5" max="5" width="17.75390625" style="11" customWidth="1"/>
    <col min="6" max="6" width="11.875" style="7" customWidth="1"/>
    <col min="7" max="16384" width="9.125" style="11" customWidth="1"/>
  </cols>
  <sheetData>
    <row r="2" spans="1:6" ht="12.75">
      <c r="A2" s="127" t="s">
        <v>262</v>
      </c>
      <c r="B2" s="127"/>
      <c r="C2" s="127"/>
      <c r="D2" s="127"/>
      <c r="E2" s="127"/>
      <c r="F2" s="127"/>
    </row>
    <row r="3" spans="1:6" ht="12.75">
      <c r="A3" s="75" t="s">
        <v>263</v>
      </c>
      <c r="B3" s="75"/>
      <c r="C3" s="75"/>
      <c r="D3" s="75"/>
      <c r="E3" s="75"/>
      <c r="F3" s="75"/>
    </row>
    <row r="4" spans="1:6" ht="12.75">
      <c r="A4" s="75" t="s">
        <v>264</v>
      </c>
      <c r="B4" s="75"/>
      <c r="C4" s="75"/>
      <c r="D4" s="75"/>
      <c r="E4" s="75"/>
      <c r="F4" s="75"/>
    </row>
    <row r="5" spans="1:6" s="3" customFormat="1" ht="12.75">
      <c r="A5" s="75" t="s">
        <v>243</v>
      </c>
      <c r="B5" s="75"/>
      <c r="C5" s="75"/>
      <c r="D5" s="75"/>
      <c r="E5" s="75"/>
      <c r="F5" s="75"/>
    </row>
    <row r="6" spans="2:6" s="3" customFormat="1" ht="12.75">
      <c r="B6" s="128"/>
      <c r="C6" s="128"/>
      <c r="D6" s="128"/>
      <c r="E6" s="128"/>
      <c r="F6" s="2"/>
    </row>
    <row r="8" spans="3:6" s="3" customFormat="1" ht="12.75">
      <c r="C8" s="2"/>
      <c r="D8" s="2"/>
      <c r="E8" s="2"/>
      <c r="F8" s="2"/>
    </row>
    <row r="9" spans="1:6" s="3" customFormat="1" ht="12.75">
      <c r="A9" s="73" t="s">
        <v>237</v>
      </c>
      <c r="B9" s="73"/>
      <c r="C9" s="73"/>
      <c r="D9" s="73"/>
      <c r="E9" s="73"/>
      <c r="F9" s="4" t="s">
        <v>192</v>
      </c>
    </row>
    <row r="10" spans="1:6" s="2" customFormat="1" ht="12.75">
      <c r="A10" s="4" t="s">
        <v>193</v>
      </c>
      <c r="B10" s="4" t="s">
        <v>261</v>
      </c>
      <c r="C10" s="4" t="s">
        <v>194</v>
      </c>
      <c r="D10" s="4" t="s">
        <v>196</v>
      </c>
      <c r="E10" s="4" t="s">
        <v>195</v>
      </c>
      <c r="F10" s="100">
        <v>5</v>
      </c>
    </row>
    <row r="11" spans="1:6" s="2" customFormat="1" ht="12.75">
      <c r="A11" s="4">
        <v>5702.3</v>
      </c>
      <c r="B11" s="6">
        <v>556</v>
      </c>
      <c r="C11" s="6">
        <v>2114.6</v>
      </c>
      <c r="D11" s="6">
        <v>80</v>
      </c>
      <c r="E11" s="6">
        <v>5418</v>
      </c>
      <c r="F11" s="101"/>
    </row>
    <row r="12" spans="1:6" s="2" customFormat="1" ht="12.75">
      <c r="A12" s="8"/>
      <c r="B12" s="9"/>
      <c r="C12" s="9"/>
      <c r="D12" s="9"/>
      <c r="E12" s="9"/>
      <c r="F12" s="10"/>
    </row>
    <row r="13" spans="1:6" s="2" customFormat="1" ht="12.75">
      <c r="A13" s="103" t="s">
        <v>201</v>
      </c>
      <c r="B13" s="15" t="s">
        <v>238</v>
      </c>
      <c r="C13" s="100">
        <v>1.95</v>
      </c>
      <c r="D13" s="13"/>
      <c r="E13" s="13"/>
      <c r="F13" s="8"/>
    </row>
    <row r="14" spans="1:6" s="2" customFormat="1" ht="12.75">
      <c r="A14" s="105"/>
      <c r="B14" s="15" t="s">
        <v>239</v>
      </c>
      <c r="C14" s="129"/>
      <c r="D14" s="13"/>
      <c r="E14" s="13"/>
      <c r="F14" s="8"/>
    </row>
    <row r="15" spans="1:6" s="2" customFormat="1" ht="12.75">
      <c r="A15" s="104"/>
      <c r="B15" s="15" t="s">
        <v>240</v>
      </c>
      <c r="C15" s="101"/>
      <c r="D15" s="13"/>
      <c r="E15" s="13"/>
      <c r="F15" s="8"/>
    </row>
    <row r="16" spans="1:6" s="2" customFormat="1" ht="12.75">
      <c r="A16" s="22" t="s">
        <v>202</v>
      </c>
      <c r="B16" s="15" t="s">
        <v>234</v>
      </c>
      <c r="C16" s="14" t="s">
        <v>235</v>
      </c>
      <c r="D16" s="13"/>
      <c r="E16" s="13"/>
      <c r="F16" s="8"/>
    </row>
    <row r="17" spans="1:6" s="2" customFormat="1" ht="12.75">
      <c r="A17" s="10"/>
      <c r="B17" s="8"/>
      <c r="C17" s="10"/>
      <c r="D17" s="13"/>
      <c r="E17" s="13"/>
      <c r="F17" s="8"/>
    </row>
    <row r="18" spans="1:6" s="2" customFormat="1" ht="12.75">
      <c r="A18" s="10"/>
      <c r="B18" s="8"/>
      <c r="C18" s="10"/>
      <c r="D18" s="13"/>
      <c r="E18" s="13"/>
      <c r="F18" s="8"/>
    </row>
    <row r="19" spans="1:6" ht="12.75">
      <c r="A19" s="88" t="s">
        <v>236</v>
      </c>
      <c r="B19" s="88"/>
      <c r="C19" s="88"/>
      <c r="D19" s="88"/>
      <c r="E19" s="88"/>
      <c r="F19" s="19">
        <f>F23+F24+F25+F26+F27</f>
        <v>179121</v>
      </c>
    </row>
    <row r="20" spans="1:6" ht="12.75">
      <c r="A20" s="109" t="s">
        <v>242</v>
      </c>
      <c r="B20" s="109"/>
      <c r="C20" s="109"/>
      <c r="D20" s="109"/>
      <c r="E20" s="109"/>
      <c r="F20" s="19"/>
    </row>
    <row r="21" spans="1:6" ht="12.75">
      <c r="A21" s="109" t="s">
        <v>253</v>
      </c>
      <c r="B21" s="88"/>
      <c r="C21" s="88"/>
      <c r="D21" s="88"/>
      <c r="E21" s="88"/>
      <c r="F21" s="20">
        <v>118315</v>
      </c>
    </row>
    <row r="22" spans="1:8" ht="12.75">
      <c r="A22" s="109" t="s">
        <v>254</v>
      </c>
      <c r="B22" s="109"/>
      <c r="C22" s="109"/>
      <c r="D22" s="109"/>
      <c r="E22" s="109"/>
      <c r="F22" s="20">
        <v>41744</v>
      </c>
      <c r="H22" s="23"/>
    </row>
    <row r="23" spans="1:6" ht="12.75">
      <c r="A23" s="109" t="s">
        <v>241</v>
      </c>
      <c r="B23" s="109"/>
      <c r="C23" s="109"/>
      <c r="D23" s="109"/>
      <c r="E23" s="109"/>
      <c r="F23" s="21">
        <f>SUM(F21:F22)</f>
        <v>160059</v>
      </c>
    </row>
    <row r="24" spans="1:6" ht="12.75">
      <c r="A24" s="109" t="s">
        <v>246</v>
      </c>
      <c r="B24" s="109"/>
      <c r="C24" s="109"/>
      <c r="D24" s="109"/>
      <c r="E24" s="109"/>
      <c r="F24" s="12">
        <v>3627</v>
      </c>
    </row>
    <row r="25" spans="1:6" ht="12.75">
      <c r="A25" s="130" t="s">
        <v>257</v>
      </c>
      <c r="B25" s="130"/>
      <c r="C25" s="130"/>
      <c r="D25" s="130"/>
      <c r="E25" s="130"/>
      <c r="F25" s="12">
        <v>684</v>
      </c>
    </row>
    <row r="26" spans="1:6" ht="12.75">
      <c r="A26" s="109" t="s">
        <v>258</v>
      </c>
      <c r="B26" s="109"/>
      <c r="C26" s="109"/>
      <c r="D26" s="109"/>
      <c r="E26" s="109"/>
      <c r="F26" s="12">
        <v>205</v>
      </c>
    </row>
    <row r="27" spans="1:6" ht="12.75">
      <c r="A27" s="109" t="s">
        <v>255</v>
      </c>
      <c r="B27" s="109"/>
      <c r="C27" s="109"/>
      <c r="D27" s="109"/>
      <c r="E27" s="109"/>
      <c r="F27" s="12">
        <v>14546</v>
      </c>
    </row>
    <row r="28" spans="1:6" ht="12.75">
      <c r="A28" s="88" t="s">
        <v>197</v>
      </c>
      <c r="B28" s="88"/>
      <c r="C28" s="88"/>
      <c r="D28" s="88"/>
      <c r="E28" s="88"/>
      <c r="F28" s="5">
        <f>F29+F30+F31+F32+F33+F34+F35+F36+F37+F38</f>
        <v>110834</v>
      </c>
    </row>
    <row r="29" spans="1:6" ht="12.75">
      <c r="A29" s="66" t="s">
        <v>247</v>
      </c>
      <c r="B29" s="66"/>
      <c r="C29" s="66"/>
      <c r="D29" s="66"/>
      <c r="E29" s="66"/>
      <c r="F29" s="12">
        <v>39335</v>
      </c>
    </row>
    <row r="30" spans="1:6" ht="12.75">
      <c r="A30" s="66" t="s">
        <v>266</v>
      </c>
      <c r="B30" s="66"/>
      <c r="C30" s="66"/>
      <c r="D30" s="66"/>
      <c r="E30" s="66"/>
      <c r="F30" s="12">
        <v>14418</v>
      </c>
    </row>
    <row r="31" spans="1:6" ht="12.75">
      <c r="A31" s="109" t="s">
        <v>265</v>
      </c>
      <c r="B31" s="109"/>
      <c r="C31" s="109"/>
      <c r="D31" s="109"/>
      <c r="E31" s="109"/>
      <c r="F31" s="12">
        <v>26531</v>
      </c>
    </row>
    <row r="32" spans="1:6" ht="12.75">
      <c r="A32" s="109" t="s">
        <v>248</v>
      </c>
      <c r="B32" s="109"/>
      <c r="C32" s="109"/>
      <c r="D32" s="109"/>
      <c r="E32" s="109"/>
      <c r="F32" s="12">
        <v>2127</v>
      </c>
    </row>
    <row r="33" spans="1:6" ht="12.75">
      <c r="A33" s="109" t="s">
        <v>256</v>
      </c>
      <c r="B33" s="109"/>
      <c r="C33" s="109"/>
      <c r="D33" s="109"/>
      <c r="E33" s="109"/>
      <c r="F33" s="12">
        <v>684</v>
      </c>
    </row>
    <row r="34" spans="1:6" ht="12.75">
      <c r="A34" s="66" t="s">
        <v>249</v>
      </c>
      <c r="B34" s="66"/>
      <c r="C34" s="66"/>
      <c r="D34" s="66"/>
      <c r="E34" s="66"/>
      <c r="F34" s="12">
        <v>14507</v>
      </c>
    </row>
    <row r="35" spans="1:6" ht="12.75">
      <c r="A35" s="66" t="s">
        <v>250</v>
      </c>
      <c r="B35" s="66"/>
      <c r="C35" s="66"/>
      <c r="D35" s="66"/>
      <c r="E35" s="66"/>
      <c r="F35" s="4">
        <v>231</v>
      </c>
    </row>
    <row r="36" spans="1:6" ht="12.75">
      <c r="A36" s="109" t="s">
        <v>267</v>
      </c>
      <c r="B36" s="109"/>
      <c r="C36" s="109"/>
      <c r="D36" s="109"/>
      <c r="E36" s="109"/>
      <c r="F36" s="12">
        <v>3421</v>
      </c>
    </row>
    <row r="37" spans="1:6" ht="12.75">
      <c r="A37" s="66" t="s">
        <v>268</v>
      </c>
      <c r="B37" s="66"/>
      <c r="C37" s="66"/>
      <c r="D37" s="66"/>
      <c r="E37" s="66"/>
      <c r="F37" s="12">
        <v>2737</v>
      </c>
    </row>
    <row r="38" spans="1:6" ht="12.75">
      <c r="A38" s="67" t="s">
        <v>270</v>
      </c>
      <c r="B38" s="68"/>
      <c r="C38" s="68"/>
      <c r="D38" s="68"/>
      <c r="E38" s="69"/>
      <c r="F38" s="12">
        <v>6843</v>
      </c>
    </row>
    <row r="39" spans="1:6" ht="12.75">
      <c r="A39" s="88" t="s">
        <v>252</v>
      </c>
      <c r="B39" s="88"/>
      <c r="C39" s="88"/>
      <c r="D39" s="88"/>
      <c r="E39" s="88"/>
      <c r="F39" s="19">
        <v>157813</v>
      </c>
    </row>
    <row r="40" spans="1:6" ht="12.75">
      <c r="A40" s="88" t="s">
        <v>269</v>
      </c>
      <c r="B40" s="88"/>
      <c r="C40" s="88"/>
      <c r="D40" s="88"/>
      <c r="E40" s="88"/>
      <c r="F40" s="5">
        <v>38319</v>
      </c>
    </row>
    <row r="41" spans="1:6" ht="12.75">
      <c r="A41" s="88" t="s">
        <v>273</v>
      </c>
      <c r="B41" s="88"/>
      <c r="C41" s="88"/>
      <c r="D41" s="88"/>
      <c r="E41" s="88"/>
      <c r="F41" s="5">
        <v>66375</v>
      </c>
    </row>
    <row r="42" spans="1:6" ht="12.75">
      <c r="A42" s="85" t="s">
        <v>251</v>
      </c>
      <c r="B42" s="86"/>
      <c r="C42" s="86"/>
      <c r="D42" s="86"/>
      <c r="E42" s="87"/>
      <c r="F42" s="5">
        <v>342</v>
      </c>
    </row>
    <row r="43" spans="1:6" ht="12.75">
      <c r="A43" s="88" t="s">
        <v>199</v>
      </c>
      <c r="B43" s="88"/>
      <c r="C43" s="88"/>
      <c r="D43" s="88"/>
      <c r="E43" s="88"/>
      <c r="F43" s="5">
        <f>F19+F28+F39+F40+F41+F42</f>
        <v>552804</v>
      </c>
    </row>
    <row r="44" spans="1:6" ht="12.75">
      <c r="A44" s="88" t="s">
        <v>200</v>
      </c>
      <c r="B44" s="88"/>
      <c r="C44" s="88"/>
      <c r="D44" s="88"/>
      <c r="E44" s="88"/>
      <c r="F44" s="16">
        <f>F43*6/100</f>
        <v>33168.24</v>
      </c>
    </row>
    <row r="45" spans="1:6" ht="12.75">
      <c r="A45" s="85" t="s">
        <v>245</v>
      </c>
      <c r="B45" s="86"/>
      <c r="C45" s="86"/>
      <c r="D45" s="86"/>
      <c r="E45" s="87"/>
      <c r="F45" s="16">
        <f>C53*6/100</f>
        <v>37402.5</v>
      </c>
    </row>
    <row r="46" spans="1:6" ht="12.75">
      <c r="A46" s="88" t="s">
        <v>198</v>
      </c>
      <c r="B46" s="88"/>
      <c r="C46" s="88"/>
      <c r="D46" s="88"/>
      <c r="E46" s="88"/>
      <c r="F46" s="17">
        <f>SUM(F43:F45)</f>
        <v>623374.74</v>
      </c>
    </row>
    <row r="47" spans="1:6" ht="12.75">
      <c r="A47" s="88" t="s">
        <v>260</v>
      </c>
      <c r="B47" s="88"/>
      <c r="C47" s="88"/>
      <c r="D47" s="88"/>
      <c r="E47" s="88"/>
      <c r="F47" s="18">
        <f>F46/A11/12</f>
        <v>9.109989828665626</v>
      </c>
    </row>
    <row r="48" ht="12.75">
      <c r="A48" s="11" t="s">
        <v>271</v>
      </c>
    </row>
    <row r="49" spans="1:5" ht="12.75">
      <c r="A49" s="24"/>
      <c r="B49" s="24"/>
      <c r="C49" s="24"/>
      <c r="D49" s="24"/>
      <c r="E49" s="24"/>
    </row>
    <row r="50" spans="1:5" ht="12.75">
      <c r="A50" s="114" t="s">
        <v>272</v>
      </c>
      <c r="B50" s="116"/>
      <c r="C50" s="38">
        <f>F41/F46</f>
        <v>0.10647688419328637</v>
      </c>
      <c r="D50" s="114" t="s">
        <v>274</v>
      </c>
      <c r="E50" s="116"/>
    </row>
    <row r="53" spans="1:3" ht="12.75">
      <c r="A53" s="5" t="s">
        <v>244</v>
      </c>
      <c r="B53" s="5" t="s">
        <v>259</v>
      </c>
      <c r="C53" s="5">
        <v>623375</v>
      </c>
    </row>
    <row r="56" spans="1:5" ht="12.75">
      <c r="A56" s="7"/>
      <c r="B56" s="7"/>
      <c r="C56" s="7"/>
      <c r="D56" s="7"/>
      <c r="E56" s="7"/>
    </row>
    <row r="57" spans="1:5" ht="12.75">
      <c r="A57" s="7"/>
      <c r="B57" s="7"/>
      <c r="C57" s="7"/>
      <c r="D57" s="7"/>
      <c r="E57" s="7"/>
    </row>
    <row r="58" spans="1:5" ht="12.75">
      <c r="A58" s="24"/>
      <c r="B58" s="24"/>
      <c r="C58" s="24"/>
      <c r="D58" s="24"/>
      <c r="E58" s="24"/>
    </row>
    <row r="59" spans="1:5" ht="12.75">
      <c r="A59" s="7"/>
      <c r="B59" s="7"/>
      <c r="C59" s="7"/>
      <c r="D59" s="7"/>
      <c r="E59" s="7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ht="12.75">
      <c r="F64" s="7" t="s">
        <v>275</v>
      </c>
    </row>
    <row r="65" spans="1:6" ht="12.75">
      <c r="A65" s="27"/>
      <c r="B65" s="27"/>
      <c r="C65" s="27"/>
      <c r="D65" s="27"/>
      <c r="E65" s="27"/>
      <c r="F65" s="1"/>
    </row>
    <row r="66" spans="1:6" ht="12.75">
      <c r="A66" s="75" t="s">
        <v>263</v>
      </c>
      <c r="B66" s="75"/>
      <c r="C66" s="75"/>
      <c r="D66" s="75"/>
      <c r="E66" s="75"/>
      <c r="F66" s="75"/>
    </row>
    <row r="67" spans="1:6" ht="12.75">
      <c r="A67" s="75" t="s">
        <v>276</v>
      </c>
      <c r="B67" s="75"/>
      <c r="C67" s="75"/>
      <c r="D67" s="75"/>
      <c r="E67" s="75"/>
      <c r="F67" s="75"/>
    </row>
    <row r="68" spans="1:6" s="3" customFormat="1" ht="12.75">
      <c r="A68" s="75" t="s">
        <v>277</v>
      </c>
      <c r="B68" s="75"/>
      <c r="C68" s="75"/>
      <c r="D68" s="75"/>
      <c r="E68" s="75"/>
      <c r="F68" s="75"/>
    </row>
    <row r="69" spans="2:6" s="3" customFormat="1" ht="12.75">
      <c r="B69" s="2"/>
      <c r="C69" s="2"/>
      <c r="D69" s="2"/>
      <c r="E69" s="2"/>
      <c r="F69" s="2"/>
    </row>
    <row r="71" spans="3:6" s="3" customFormat="1" ht="12.75">
      <c r="C71" s="2"/>
      <c r="D71" s="2"/>
      <c r="E71" s="2"/>
      <c r="F71" s="2"/>
    </row>
    <row r="72" spans="1:6" s="3" customFormat="1" ht="12.75">
      <c r="A72" s="124" t="s">
        <v>237</v>
      </c>
      <c r="B72" s="125"/>
      <c r="C72" s="125"/>
      <c r="D72" s="125"/>
      <c r="E72" s="126"/>
      <c r="F72" s="4" t="s">
        <v>192</v>
      </c>
    </row>
    <row r="73" spans="1:6" s="2" customFormat="1" ht="12.75">
      <c r="A73" s="4" t="s">
        <v>193</v>
      </c>
      <c r="B73" s="4" t="s">
        <v>261</v>
      </c>
      <c r="C73" s="4" t="s">
        <v>194</v>
      </c>
      <c r="D73" s="4" t="s">
        <v>196</v>
      </c>
      <c r="E73" s="4" t="s">
        <v>195</v>
      </c>
      <c r="F73" s="100">
        <v>5</v>
      </c>
    </row>
    <row r="74" spans="1:6" s="2" customFormat="1" ht="12.75">
      <c r="A74" s="4">
        <v>5673.3</v>
      </c>
      <c r="B74" s="6">
        <v>538</v>
      </c>
      <c r="C74" s="6">
        <v>831.35</v>
      </c>
      <c r="D74" s="6" t="s">
        <v>278</v>
      </c>
      <c r="E74" s="6">
        <v>4413.25</v>
      </c>
      <c r="F74" s="101"/>
    </row>
    <row r="75" spans="1:6" s="2" customFormat="1" ht="12.75">
      <c r="A75" s="8"/>
      <c r="B75" s="9"/>
      <c r="C75" s="9"/>
      <c r="D75" s="9"/>
      <c r="E75" s="9"/>
      <c r="F75" s="10"/>
    </row>
    <row r="76" spans="1:6" s="2" customFormat="1" ht="12.75">
      <c r="A76" s="74" t="s">
        <v>201</v>
      </c>
      <c r="B76" s="15" t="s">
        <v>279</v>
      </c>
      <c r="C76" s="74" t="s">
        <v>280</v>
      </c>
      <c r="D76" s="13"/>
      <c r="E76" s="13"/>
      <c r="F76" s="8"/>
    </row>
    <row r="77" spans="1:6" s="2" customFormat="1" ht="12.75">
      <c r="A77" s="74"/>
      <c r="B77" s="15" t="s">
        <v>281</v>
      </c>
      <c r="C77" s="74"/>
      <c r="D77" s="13"/>
      <c r="E77" s="13"/>
      <c r="F77" s="8"/>
    </row>
    <row r="78" spans="1:6" s="2" customFormat="1" ht="12.75">
      <c r="A78" s="22" t="s">
        <v>202</v>
      </c>
      <c r="B78" s="15" t="s">
        <v>282</v>
      </c>
      <c r="C78" s="14" t="s">
        <v>283</v>
      </c>
      <c r="D78" s="13"/>
      <c r="E78" s="13"/>
      <c r="F78" s="8"/>
    </row>
    <row r="79" spans="1:6" s="2" customFormat="1" ht="12.75">
      <c r="A79" s="22"/>
      <c r="B79" s="15"/>
      <c r="C79" s="14"/>
      <c r="D79" s="13"/>
      <c r="E79" s="13"/>
      <c r="F79" s="8"/>
    </row>
    <row r="80" spans="1:6" s="2" customFormat="1" ht="12.75">
      <c r="A80" s="10"/>
      <c r="B80" s="8"/>
      <c r="C80" s="10"/>
      <c r="D80" s="13"/>
      <c r="E80" s="13"/>
      <c r="F80" s="8"/>
    </row>
    <row r="81" spans="1:6" s="2" customFormat="1" ht="12.75">
      <c r="A81" s="10"/>
      <c r="B81" s="8"/>
      <c r="C81" s="10"/>
      <c r="D81" s="13"/>
      <c r="E81" s="13"/>
      <c r="F81" s="8"/>
    </row>
    <row r="82" spans="1:6" ht="12.75">
      <c r="A82" s="25" t="s">
        <v>236</v>
      </c>
      <c r="B82" s="25"/>
      <c r="C82" s="25"/>
      <c r="D82" s="25"/>
      <c r="E82" s="25"/>
      <c r="F82" s="19">
        <v>119107</v>
      </c>
    </row>
    <row r="83" spans="1:6" ht="12.75">
      <c r="A83" s="114" t="s">
        <v>242</v>
      </c>
      <c r="B83" s="115"/>
      <c r="C83" s="115"/>
      <c r="D83" s="115"/>
      <c r="E83" s="116"/>
      <c r="F83" s="19"/>
    </row>
    <row r="84" spans="1:6" ht="12.75">
      <c r="A84" s="114" t="s">
        <v>284</v>
      </c>
      <c r="B84" s="115"/>
      <c r="C84" s="115"/>
      <c r="D84" s="115"/>
      <c r="E84" s="116"/>
      <c r="F84" s="20">
        <v>60068</v>
      </c>
    </row>
    <row r="85" spans="1:8" ht="12.75">
      <c r="A85" s="114" t="s">
        <v>285</v>
      </c>
      <c r="B85" s="115"/>
      <c r="C85" s="115"/>
      <c r="D85" s="115"/>
      <c r="E85" s="116"/>
      <c r="F85" s="20">
        <v>40551</v>
      </c>
      <c r="H85" s="23"/>
    </row>
    <row r="86" spans="1:6" ht="12.75">
      <c r="A86" s="114" t="s">
        <v>286</v>
      </c>
      <c r="B86" s="115"/>
      <c r="C86" s="115"/>
      <c r="D86" s="115"/>
      <c r="E86" s="116"/>
      <c r="F86" s="21">
        <v>100619</v>
      </c>
    </row>
    <row r="87" spans="1:6" ht="12.75">
      <c r="A87" s="114" t="s">
        <v>287</v>
      </c>
      <c r="B87" s="115"/>
      <c r="C87" s="115"/>
      <c r="D87" s="115"/>
      <c r="E87" s="116"/>
      <c r="F87" s="12">
        <v>3608</v>
      </c>
    </row>
    <row r="88" spans="1:6" ht="12.75">
      <c r="A88" s="121" t="s">
        <v>288</v>
      </c>
      <c r="B88" s="122"/>
      <c r="C88" s="122"/>
      <c r="D88" s="122"/>
      <c r="E88" s="123"/>
      <c r="F88" s="12">
        <v>681</v>
      </c>
    </row>
    <row r="89" spans="1:6" ht="12.75">
      <c r="A89" s="114" t="s">
        <v>289</v>
      </c>
      <c r="B89" s="115"/>
      <c r="C89" s="115"/>
      <c r="D89" s="115"/>
      <c r="E89" s="116"/>
      <c r="F89" s="12">
        <v>204</v>
      </c>
    </row>
    <row r="90" spans="1:6" ht="12.75">
      <c r="A90" s="114" t="s">
        <v>290</v>
      </c>
      <c r="B90" s="115"/>
      <c r="C90" s="115"/>
      <c r="D90" s="115"/>
      <c r="E90" s="116"/>
      <c r="F90" s="12">
        <v>13995</v>
      </c>
    </row>
    <row r="91" spans="1:6" ht="12.75">
      <c r="A91" s="85" t="s">
        <v>197</v>
      </c>
      <c r="B91" s="86"/>
      <c r="C91" s="86"/>
      <c r="D91" s="86"/>
      <c r="E91" s="87"/>
      <c r="F91" s="5">
        <v>110443</v>
      </c>
    </row>
    <row r="92" spans="1:6" ht="12.75">
      <c r="A92" s="67" t="s">
        <v>291</v>
      </c>
      <c r="B92" s="68"/>
      <c r="C92" s="68"/>
      <c r="D92" s="68"/>
      <c r="E92" s="69"/>
      <c r="F92" s="12">
        <v>37818</v>
      </c>
    </row>
    <row r="93" spans="1:6" ht="12.75">
      <c r="A93" s="67" t="s">
        <v>292</v>
      </c>
      <c r="B93" s="68"/>
      <c r="C93" s="68"/>
      <c r="D93" s="68"/>
      <c r="E93" s="69"/>
      <c r="F93" s="12">
        <v>13862</v>
      </c>
    </row>
    <row r="94" spans="1:6" ht="12.75">
      <c r="A94" s="114" t="s">
        <v>293</v>
      </c>
      <c r="B94" s="115"/>
      <c r="C94" s="115"/>
      <c r="D94" s="115"/>
      <c r="E94" s="116"/>
      <c r="F94" s="12">
        <v>28332</v>
      </c>
    </row>
    <row r="95" spans="1:6" ht="12.75">
      <c r="A95" s="114" t="s">
        <v>294</v>
      </c>
      <c r="B95" s="115"/>
      <c r="C95" s="115"/>
      <c r="D95" s="115"/>
      <c r="E95" s="116"/>
      <c r="F95" s="12">
        <v>2151</v>
      </c>
    </row>
    <row r="96" spans="1:6" ht="12.75">
      <c r="A96" s="114" t="s">
        <v>295</v>
      </c>
      <c r="B96" s="115"/>
      <c r="C96" s="115"/>
      <c r="D96" s="115"/>
      <c r="E96" s="116"/>
      <c r="F96" s="12">
        <v>681</v>
      </c>
    </row>
    <row r="97" spans="1:6" ht="12.75">
      <c r="A97" s="67" t="s">
        <v>296</v>
      </c>
      <c r="B97" s="68"/>
      <c r="C97" s="68"/>
      <c r="D97" s="68"/>
      <c r="E97" s="69"/>
      <c r="F97" s="12">
        <v>14433</v>
      </c>
    </row>
    <row r="98" spans="1:6" ht="12.75">
      <c r="A98" s="67" t="s">
        <v>250</v>
      </c>
      <c r="B98" s="68"/>
      <c r="C98" s="68"/>
      <c r="D98" s="68"/>
      <c r="E98" s="69"/>
      <c r="F98" s="4">
        <v>231</v>
      </c>
    </row>
    <row r="99" spans="1:6" ht="12.75">
      <c r="A99" s="114" t="s">
        <v>297</v>
      </c>
      <c r="B99" s="115"/>
      <c r="C99" s="115"/>
      <c r="D99" s="115"/>
      <c r="E99" s="116"/>
      <c r="F99" s="12">
        <v>3404</v>
      </c>
    </row>
    <row r="100" spans="1:6" ht="12.75">
      <c r="A100" s="67" t="s">
        <v>298</v>
      </c>
      <c r="B100" s="68"/>
      <c r="C100" s="68"/>
      <c r="D100" s="68"/>
      <c r="E100" s="69"/>
      <c r="F100" s="12">
        <v>2723</v>
      </c>
    </row>
    <row r="101" spans="1:6" ht="12.75">
      <c r="A101" s="67" t="s">
        <v>299</v>
      </c>
      <c r="B101" s="68"/>
      <c r="C101" s="68"/>
      <c r="D101" s="68"/>
      <c r="E101" s="69"/>
      <c r="F101" s="12">
        <v>6808</v>
      </c>
    </row>
    <row r="102" spans="1:6" ht="12.75">
      <c r="A102" s="85" t="s">
        <v>300</v>
      </c>
      <c r="B102" s="86"/>
      <c r="C102" s="86"/>
      <c r="D102" s="86"/>
      <c r="E102" s="87"/>
      <c r="F102" s="19">
        <v>215941</v>
      </c>
    </row>
    <row r="103" spans="1:6" ht="12.75">
      <c r="A103" s="85" t="s">
        <v>1209</v>
      </c>
      <c r="B103" s="86"/>
      <c r="C103" s="86"/>
      <c r="D103" s="86"/>
      <c r="E103" s="87"/>
      <c r="F103" s="5">
        <v>38125</v>
      </c>
    </row>
    <row r="104" spans="1:6" ht="12.75">
      <c r="A104" s="85" t="s">
        <v>1210</v>
      </c>
      <c r="B104" s="86"/>
      <c r="C104" s="86"/>
      <c r="D104" s="86"/>
      <c r="E104" s="87"/>
      <c r="F104" s="5">
        <v>66037</v>
      </c>
    </row>
    <row r="105" spans="1:6" ht="12.75">
      <c r="A105" s="85" t="s">
        <v>1211</v>
      </c>
      <c r="B105" s="86"/>
      <c r="C105" s="86"/>
      <c r="D105" s="86"/>
      <c r="E105" s="87"/>
      <c r="F105" s="5">
        <v>340</v>
      </c>
    </row>
    <row r="106" spans="1:6" ht="12.75">
      <c r="A106" s="85" t="s">
        <v>199</v>
      </c>
      <c r="B106" s="86"/>
      <c r="C106" s="86"/>
      <c r="D106" s="86"/>
      <c r="E106" s="87"/>
      <c r="F106" s="5">
        <v>549993</v>
      </c>
    </row>
    <row r="107" spans="1:6" ht="12.75">
      <c r="A107" s="85" t="s">
        <v>200</v>
      </c>
      <c r="B107" s="86"/>
      <c r="C107" s="86"/>
      <c r="D107" s="86"/>
      <c r="E107" s="87"/>
      <c r="F107" s="16">
        <v>33000</v>
      </c>
    </row>
    <row r="108" spans="1:6" ht="12.75">
      <c r="A108" s="85" t="s">
        <v>245</v>
      </c>
      <c r="B108" s="86"/>
      <c r="C108" s="86"/>
      <c r="D108" s="86"/>
      <c r="E108" s="87"/>
      <c r="F108" s="16">
        <v>37212</v>
      </c>
    </row>
    <row r="109" spans="1:6" ht="12.75">
      <c r="A109" s="85" t="s">
        <v>198</v>
      </c>
      <c r="B109" s="86"/>
      <c r="C109" s="86"/>
      <c r="D109" s="86"/>
      <c r="E109" s="87"/>
      <c r="F109" s="17">
        <v>620205</v>
      </c>
    </row>
    <row r="110" spans="1:6" ht="12.75">
      <c r="A110" s="85" t="s">
        <v>301</v>
      </c>
      <c r="B110" s="86"/>
      <c r="C110" s="86"/>
      <c r="D110" s="86"/>
      <c r="E110" s="87"/>
      <c r="F110" s="18">
        <v>9.11</v>
      </c>
    </row>
    <row r="111" ht="12.75">
      <c r="A111" s="11" t="s">
        <v>271</v>
      </c>
    </row>
    <row r="112" spans="1:5" ht="12.75">
      <c r="A112" s="26"/>
      <c r="B112" s="26"/>
      <c r="C112" s="26"/>
      <c r="D112" s="26"/>
      <c r="E112" s="26"/>
    </row>
    <row r="113" spans="1:5" ht="12.75">
      <c r="A113" s="109" t="s">
        <v>302</v>
      </c>
      <c r="B113" s="109"/>
      <c r="C113" s="38">
        <f>F104/F109</f>
        <v>0.10647608452044083</v>
      </c>
      <c r="D113" s="109" t="s">
        <v>274</v>
      </c>
      <c r="E113" s="109"/>
    </row>
    <row r="115" spans="1:3" ht="12.75">
      <c r="A115" s="5" t="s">
        <v>244</v>
      </c>
      <c r="B115" s="5" t="s">
        <v>303</v>
      </c>
      <c r="C115" s="5">
        <v>620205</v>
      </c>
    </row>
    <row r="126" s="3" customFormat="1" ht="12.75">
      <c r="F126" s="2"/>
    </row>
    <row r="127" spans="1:6" s="3" customFormat="1" ht="12.75">
      <c r="A127" s="30"/>
      <c r="B127" s="30"/>
      <c r="C127" s="30"/>
      <c r="D127" s="30"/>
      <c r="E127" s="30"/>
      <c r="F127" s="2" t="s">
        <v>304</v>
      </c>
    </row>
    <row r="128" spans="1:6" s="3" customFormat="1" ht="12.75">
      <c r="A128" s="30"/>
      <c r="B128" s="30"/>
      <c r="C128" s="30"/>
      <c r="D128" s="30"/>
      <c r="E128" s="30"/>
      <c r="F128" s="2"/>
    </row>
    <row r="129" spans="1:6" s="3" customFormat="1" ht="12.75">
      <c r="A129" s="75" t="s">
        <v>263</v>
      </c>
      <c r="B129" s="75"/>
      <c r="C129" s="75"/>
      <c r="D129" s="75"/>
      <c r="E129" s="75"/>
      <c r="F129" s="75"/>
    </row>
    <row r="130" spans="1:6" s="3" customFormat="1" ht="12.75">
      <c r="A130" s="75" t="s">
        <v>264</v>
      </c>
      <c r="B130" s="75"/>
      <c r="C130" s="75"/>
      <c r="D130" s="75"/>
      <c r="E130" s="75"/>
      <c r="F130" s="75"/>
    </row>
    <row r="131" spans="1:6" s="3" customFormat="1" ht="12.75">
      <c r="A131" s="75" t="s">
        <v>305</v>
      </c>
      <c r="B131" s="75"/>
      <c r="C131" s="75"/>
      <c r="D131" s="75"/>
      <c r="E131" s="75"/>
      <c r="F131" s="75"/>
    </row>
    <row r="132" spans="1:6" s="3" customFormat="1" ht="12.75">
      <c r="A132" s="30"/>
      <c r="B132" s="30"/>
      <c r="C132" s="30"/>
      <c r="D132" s="30"/>
      <c r="E132" s="30"/>
      <c r="F132" s="1"/>
    </row>
    <row r="133" spans="3:6" s="3" customFormat="1" ht="12.75">
      <c r="C133" s="2"/>
      <c r="D133" s="2"/>
      <c r="E133" s="2"/>
      <c r="F133" s="2"/>
    </row>
    <row r="134" spans="1:6" s="3" customFormat="1" ht="12.75">
      <c r="A134" s="73" t="s">
        <v>237</v>
      </c>
      <c r="B134" s="73"/>
      <c r="C134" s="73"/>
      <c r="D134" s="73"/>
      <c r="E134" s="73"/>
      <c r="F134" s="4" t="s">
        <v>192</v>
      </c>
    </row>
    <row r="135" spans="1:6" s="2" customFormat="1" ht="12.75">
      <c r="A135" s="4" t="s">
        <v>193</v>
      </c>
      <c r="B135" s="4" t="s">
        <v>261</v>
      </c>
      <c r="C135" s="4" t="s">
        <v>194</v>
      </c>
      <c r="D135" s="4" t="s">
        <v>196</v>
      </c>
      <c r="E135" s="4" t="s">
        <v>195</v>
      </c>
      <c r="F135" s="28">
        <v>9</v>
      </c>
    </row>
    <row r="136" spans="1:6" s="2" customFormat="1" ht="12.75">
      <c r="A136" s="4">
        <v>4380.7</v>
      </c>
      <c r="B136" s="6">
        <v>248.6</v>
      </c>
      <c r="C136" s="31">
        <v>1041.55</v>
      </c>
      <c r="D136" s="6" t="s">
        <v>278</v>
      </c>
      <c r="E136" s="31">
        <v>2228.75</v>
      </c>
      <c r="F136" s="29" t="s">
        <v>306</v>
      </c>
    </row>
    <row r="137" spans="1:6" s="2" customFormat="1" ht="12.75">
      <c r="A137" s="8"/>
      <c r="B137" s="9"/>
      <c r="C137" s="9"/>
      <c r="D137" s="9"/>
      <c r="E137" s="9"/>
      <c r="F137" s="10"/>
    </row>
    <row r="138" spans="1:6" s="2" customFormat="1" ht="12.75">
      <c r="A138" s="74" t="s">
        <v>201</v>
      </c>
      <c r="B138" s="15" t="s">
        <v>307</v>
      </c>
      <c r="C138" s="74" t="s">
        <v>308</v>
      </c>
      <c r="D138" s="13"/>
      <c r="E138" s="13"/>
      <c r="F138" s="8"/>
    </row>
    <row r="139" spans="1:6" s="2" customFormat="1" ht="12.75">
      <c r="A139" s="74"/>
      <c r="B139" s="15" t="s">
        <v>309</v>
      </c>
      <c r="C139" s="74"/>
      <c r="D139" s="13"/>
      <c r="E139" s="13"/>
      <c r="F139" s="8"/>
    </row>
    <row r="140" spans="1:6" s="2" customFormat="1" ht="12.75">
      <c r="A140" s="14" t="s">
        <v>202</v>
      </c>
      <c r="B140" s="15" t="s">
        <v>310</v>
      </c>
      <c r="C140" s="14" t="s">
        <v>311</v>
      </c>
      <c r="D140" s="13"/>
      <c r="E140" s="13"/>
      <c r="F140" s="8"/>
    </row>
    <row r="141" spans="1:6" s="2" customFormat="1" ht="12.75">
      <c r="A141" s="10"/>
      <c r="B141" s="8"/>
      <c r="C141" s="10"/>
      <c r="D141" s="13"/>
      <c r="E141" s="13"/>
      <c r="F141" s="8"/>
    </row>
    <row r="142" spans="1:6" s="3" customFormat="1" ht="12.75">
      <c r="A142" s="32"/>
      <c r="B142" s="32"/>
      <c r="C142" s="32"/>
      <c r="D142" s="32"/>
      <c r="E142" s="32"/>
      <c r="F142" s="33"/>
    </row>
    <row r="143" spans="1:6" s="3" customFormat="1" ht="12.75">
      <c r="A143" s="34"/>
      <c r="B143" s="34"/>
      <c r="C143" s="34"/>
      <c r="D143" s="34"/>
      <c r="E143" s="34"/>
      <c r="F143" s="33"/>
    </row>
    <row r="144" spans="1:6" s="3" customFormat="1" ht="12.75">
      <c r="A144" s="85" t="s">
        <v>236</v>
      </c>
      <c r="B144" s="86"/>
      <c r="C144" s="86"/>
      <c r="D144" s="86"/>
      <c r="E144" s="87"/>
      <c r="F144" s="5">
        <f>F148+F149+F150+F151+F152</f>
        <v>107648</v>
      </c>
    </row>
    <row r="145" spans="1:6" s="3" customFormat="1" ht="12.75">
      <c r="A145" s="67" t="s">
        <v>242</v>
      </c>
      <c r="B145" s="68"/>
      <c r="C145" s="68"/>
      <c r="D145" s="68"/>
      <c r="E145" s="69"/>
      <c r="F145" s="4"/>
    </row>
    <row r="146" spans="1:6" s="3" customFormat="1" ht="12.75">
      <c r="A146" s="67" t="s">
        <v>312</v>
      </c>
      <c r="B146" s="68"/>
      <c r="C146" s="68"/>
      <c r="D146" s="68"/>
      <c r="E146" s="69"/>
      <c r="F146" s="4">
        <v>53394</v>
      </c>
    </row>
    <row r="147" spans="1:6" s="3" customFormat="1" ht="12.75">
      <c r="A147" s="67" t="s">
        <v>313</v>
      </c>
      <c r="B147" s="68"/>
      <c r="C147" s="68"/>
      <c r="D147" s="68"/>
      <c r="E147" s="69"/>
      <c r="F147" s="4">
        <v>40551</v>
      </c>
    </row>
    <row r="148" spans="1:6" s="3" customFormat="1" ht="12.75">
      <c r="A148" s="67" t="s">
        <v>286</v>
      </c>
      <c r="B148" s="68"/>
      <c r="C148" s="68"/>
      <c r="D148" s="68"/>
      <c r="E148" s="69"/>
      <c r="F148" s="4">
        <f>SUM(F146:F147)</f>
        <v>93945</v>
      </c>
    </row>
    <row r="149" spans="1:6" s="3" customFormat="1" ht="12.75">
      <c r="A149" s="67" t="s">
        <v>314</v>
      </c>
      <c r="B149" s="68"/>
      <c r="C149" s="68"/>
      <c r="D149" s="68"/>
      <c r="E149" s="69"/>
      <c r="F149" s="4">
        <v>2786</v>
      </c>
    </row>
    <row r="150" spans="1:6" s="3" customFormat="1" ht="12.75">
      <c r="A150" s="67" t="s">
        <v>315</v>
      </c>
      <c r="B150" s="68"/>
      <c r="C150" s="68"/>
      <c r="D150" s="68"/>
      <c r="E150" s="69"/>
      <c r="F150" s="4">
        <v>526</v>
      </c>
    </row>
    <row r="151" spans="1:6" s="3" customFormat="1" ht="12.75">
      <c r="A151" s="67" t="s">
        <v>316</v>
      </c>
      <c r="B151" s="68"/>
      <c r="C151" s="68"/>
      <c r="D151" s="68"/>
      <c r="E151" s="69"/>
      <c r="F151" s="4">
        <v>158</v>
      </c>
    </row>
    <row r="152" spans="1:6" s="3" customFormat="1" ht="12.75">
      <c r="A152" s="67" t="s">
        <v>317</v>
      </c>
      <c r="B152" s="68"/>
      <c r="C152" s="68"/>
      <c r="D152" s="68"/>
      <c r="E152" s="69"/>
      <c r="F152" s="4">
        <v>10233</v>
      </c>
    </row>
    <row r="153" spans="1:6" s="3" customFormat="1" ht="12.75">
      <c r="A153" s="131" t="s">
        <v>197</v>
      </c>
      <c r="B153" s="132"/>
      <c r="C153" s="132"/>
      <c r="D153" s="132"/>
      <c r="E153" s="133"/>
      <c r="F153" s="5">
        <f>F154+F155+F156+F157+F158+F159+F160+F161+F162+F163</f>
        <v>110279</v>
      </c>
    </row>
    <row r="154" spans="1:6" s="3" customFormat="1" ht="12.75">
      <c r="A154" s="67" t="s">
        <v>318</v>
      </c>
      <c r="B154" s="68"/>
      <c r="C154" s="68"/>
      <c r="D154" s="68"/>
      <c r="E154" s="69"/>
      <c r="F154" s="4">
        <v>27632</v>
      </c>
    </row>
    <row r="155" spans="1:6" s="3" customFormat="1" ht="12.75">
      <c r="A155" s="67" t="s">
        <v>319</v>
      </c>
      <c r="B155" s="68"/>
      <c r="C155" s="68"/>
      <c r="D155" s="68"/>
      <c r="E155" s="69"/>
      <c r="F155" s="4">
        <v>10129</v>
      </c>
    </row>
    <row r="156" spans="1:6" s="3" customFormat="1" ht="12.75">
      <c r="A156" s="67" t="s">
        <v>320</v>
      </c>
      <c r="B156" s="68"/>
      <c r="C156" s="68"/>
      <c r="D156" s="68"/>
      <c r="E156" s="69"/>
      <c r="F156" s="4">
        <v>49594</v>
      </c>
    </row>
    <row r="157" spans="1:6" s="3" customFormat="1" ht="12.75">
      <c r="A157" s="67" t="s">
        <v>321</v>
      </c>
      <c r="B157" s="68"/>
      <c r="C157" s="68"/>
      <c r="D157" s="68"/>
      <c r="E157" s="69"/>
      <c r="F157" s="4">
        <v>1082</v>
      </c>
    </row>
    <row r="158" spans="1:6" s="3" customFormat="1" ht="12.75">
      <c r="A158" s="67" t="s">
        <v>322</v>
      </c>
      <c r="B158" s="68"/>
      <c r="C158" s="68"/>
      <c r="D158" s="68"/>
      <c r="E158" s="69"/>
      <c r="F158" s="4">
        <v>526</v>
      </c>
    </row>
    <row r="159" spans="1:6" s="3" customFormat="1" ht="12.75">
      <c r="A159" s="67" t="s">
        <v>323</v>
      </c>
      <c r="B159" s="68"/>
      <c r="C159" s="68"/>
      <c r="D159" s="68"/>
      <c r="E159" s="69"/>
      <c r="F159" s="4">
        <v>11145</v>
      </c>
    </row>
    <row r="160" spans="1:6" s="3" customFormat="1" ht="12.75">
      <c r="A160" s="67" t="s">
        <v>324</v>
      </c>
      <c r="B160" s="68"/>
      <c r="C160" s="68"/>
      <c r="D160" s="68"/>
      <c r="E160" s="69"/>
      <c r="F160" s="4">
        <v>183</v>
      </c>
    </row>
    <row r="161" spans="1:6" s="3" customFormat="1" ht="12.75">
      <c r="A161" s="67" t="s">
        <v>325</v>
      </c>
      <c r="B161" s="68"/>
      <c r="C161" s="68"/>
      <c r="D161" s="68"/>
      <c r="E161" s="69"/>
      <c r="F161" s="4">
        <v>2628</v>
      </c>
    </row>
    <row r="162" spans="1:6" s="3" customFormat="1" ht="12.75">
      <c r="A162" s="67" t="s">
        <v>326</v>
      </c>
      <c r="B162" s="68"/>
      <c r="C162" s="68"/>
      <c r="D162" s="68"/>
      <c r="E162" s="69"/>
      <c r="F162" s="4">
        <v>2103</v>
      </c>
    </row>
    <row r="163" spans="1:6" s="3" customFormat="1" ht="12.75">
      <c r="A163" s="67" t="s">
        <v>327</v>
      </c>
      <c r="B163" s="68"/>
      <c r="C163" s="68"/>
      <c r="D163" s="68"/>
      <c r="E163" s="69"/>
      <c r="F163" s="4">
        <v>5257</v>
      </c>
    </row>
    <row r="164" spans="1:6" s="3" customFormat="1" ht="12.75">
      <c r="A164" s="85" t="s">
        <v>328</v>
      </c>
      <c r="B164" s="86"/>
      <c r="C164" s="86"/>
      <c r="D164" s="86"/>
      <c r="E164" s="87"/>
      <c r="F164" s="5">
        <f>F165+F167+F168+F169+F170</f>
        <v>54841</v>
      </c>
    </row>
    <row r="165" spans="1:6" s="3" customFormat="1" ht="12.75">
      <c r="A165" s="70" t="s">
        <v>329</v>
      </c>
      <c r="B165" s="71"/>
      <c r="C165" s="71"/>
      <c r="D165" s="71"/>
      <c r="E165" s="72"/>
      <c r="F165" s="4">
        <v>51748</v>
      </c>
    </row>
    <row r="166" spans="1:6" s="3" customFormat="1" ht="12.75">
      <c r="A166" s="70" t="s">
        <v>330</v>
      </c>
      <c r="B166" s="71"/>
      <c r="C166" s="71"/>
      <c r="D166" s="71"/>
      <c r="E166" s="72"/>
      <c r="F166" s="4"/>
    </row>
    <row r="167" spans="1:6" s="3" customFormat="1" ht="12.75">
      <c r="A167" s="70" t="s">
        <v>331</v>
      </c>
      <c r="B167" s="71"/>
      <c r="C167" s="71"/>
      <c r="D167" s="71"/>
      <c r="E167" s="72"/>
      <c r="F167" s="4">
        <v>1380</v>
      </c>
    </row>
    <row r="168" spans="1:6" s="3" customFormat="1" ht="12.75">
      <c r="A168" s="70" t="s">
        <v>332</v>
      </c>
      <c r="B168" s="71"/>
      <c r="C168" s="71"/>
      <c r="D168" s="71"/>
      <c r="E168" s="72"/>
      <c r="F168" s="4">
        <v>1567</v>
      </c>
    </row>
    <row r="169" spans="1:6" s="3" customFormat="1" ht="12.75">
      <c r="A169" s="70" t="s">
        <v>333</v>
      </c>
      <c r="B169" s="71"/>
      <c r="C169" s="71"/>
      <c r="D169" s="71"/>
      <c r="E169" s="72"/>
      <c r="F169" s="4">
        <v>56</v>
      </c>
    </row>
    <row r="170" spans="1:6" s="3" customFormat="1" ht="12.75">
      <c r="A170" s="70" t="s">
        <v>334</v>
      </c>
      <c r="B170" s="71"/>
      <c r="C170" s="71"/>
      <c r="D170" s="71"/>
      <c r="E170" s="72"/>
      <c r="F170" s="4">
        <v>90</v>
      </c>
    </row>
    <row r="171" spans="1:6" s="3" customFormat="1" ht="12.75">
      <c r="A171" s="85" t="s">
        <v>335</v>
      </c>
      <c r="B171" s="86"/>
      <c r="C171" s="86"/>
      <c r="D171" s="86"/>
      <c r="E171" s="87"/>
      <c r="F171" s="19">
        <v>167668</v>
      </c>
    </row>
    <row r="172" spans="1:7" s="3" customFormat="1" ht="12.75">
      <c r="A172" s="85" t="s">
        <v>339</v>
      </c>
      <c r="B172" s="86"/>
      <c r="C172" s="86"/>
      <c r="D172" s="86"/>
      <c r="E172" s="87"/>
      <c r="F172" s="5">
        <v>29438</v>
      </c>
      <c r="G172" s="35"/>
    </row>
    <row r="173" spans="1:7" s="3" customFormat="1" ht="12.75">
      <c r="A173" s="85" t="s">
        <v>340</v>
      </c>
      <c r="B173" s="86"/>
      <c r="C173" s="86"/>
      <c r="D173" s="86"/>
      <c r="E173" s="87"/>
      <c r="F173" s="5">
        <v>50991</v>
      </c>
      <c r="G173" s="35"/>
    </row>
    <row r="174" spans="1:7" s="3" customFormat="1" ht="12.75">
      <c r="A174" s="85" t="s">
        <v>341</v>
      </c>
      <c r="B174" s="86"/>
      <c r="C174" s="86"/>
      <c r="D174" s="86"/>
      <c r="E174" s="87"/>
      <c r="F174" s="5">
        <v>315</v>
      </c>
      <c r="G174" s="35"/>
    </row>
    <row r="175" spans="1:7" s="3" customFormat="1" ht="12.75">
      <c r="A175" s="85" t="s">
        <v>199</v>
      </c>
      <c r="B175" s="86"/>
      <c r="C175" s="86"/>
      <c r="D175" s="86"/>
      <c r="E175" s="87"/>
      <c r="F175" s="5">
        <f>F144+F153+F164+F171+F172+F173+F174</f>
        <v>521180</v>
      </c>
      <c r="G175" s="2"/>
    </row>
    <row r="176" spans="1:7" s="3" customFormat="1" ht="12.75">
      <c r="A176" s="85" t="s">
        <v>200</v>
      </c>
      <c r="B176" s="86"/>
      <c r="C176" s="86"/>
      <c r="D176" s="86"/>
      <c r="E176" s="87"/>
      <c r="F176" s="16">
        <f>F175*6/100</f>
        <v>31270.8</v>
      </c>
      <c r="G176" s="2"/>
    </row>
    <row r="177" spans="1:7" s="3" customFormat="1" ht="12.75">
      <c r="A177" s="85" t="s">
        <v>245</v>
      </c>
      <c r="B177" s="86"/>
      <c r="C177" s="86"/>
      <c r="D177" s="86"/>
      <c r="E177" s="87"/>
      <c r="F177" s="16">
        <f>C184*6/100</f>
        <v>35262.84</v>
      </c>
      <c r="G177" s="2"/>
    </row>
    <row r="178" spans="1:7" s="3" customFormat="1" ht="12.75">
      <c r="A178" s="85" t="s">
        <v>198</v>
      </c>
      <c r="B178" s="86"/>
      <c r="C178" s="86"/>
      <c r="D178" s="86"/>
      <c r="E178" s="87"/>
      <c r="F178" s="16">
        <f>SUM(F175:F177)</f>
        <v>587713.64</v>
      </c>
      <c r="G178" s="2"/>
    </row>
    <row r="179" spans="1:7" s="3" customFormat="1" ht="12.75">
      <c r="A179" s="85" t="s">
        <v>336</v>
      </c>
      <c r="B179" s="86"/>
      <c r="C179" s="86"/>
      <c r="D179" s="86"/>
      <c r="E179" s="87"/>
      <c r="F179" s="18">
        <f>F178/A136/12</f>
        <v>11.179979607520869</v>
      </c>
      <c r="G179" s="2"/>
    </row>
    <row r="180" spans="1:6" s="3" customFormat="1" ht="12.75">
      <c r="A180" s="36" t="s">
        <v>271</v>
      </c>
      <c r="B180" s="36"/>
      <c r="C180" s="36"/>
      <c r="D180" s="36"/>
      <c r="E180" s="36"/>
      <c r="F180" s="8"/>
    </row>
    <row r="181" spans="1:6" s="3" customFormat="1" ht="12.75">
      <c r="A181" s="13"/>
      <c r="B181" s="13"/>
      <c r="C181" s="13"/>
      <c r="D181" s="13"/>
      <c r="E181" s="13"/>
      <c r="F181" s="8"/>
    </row>
    <row r="182" spans="1:6" s="3" customFormat="1" ht="12.75">
      <c r="A182" s="66" t="s">
        <v>337</v>
      </c>
      <c r="B182" s="66"/>
      <c r="C182" s="37">
        <f>F173/F178</f>
        <v>0.08676164126461315</v>
      </c>
      <c r="D182" s="66" t="s">
        <v>274</v>
      </c>
      <c r="E182" s="66"/>
      <c r="F182" s="33"/>
    </row>
    <row r="183" spans="1:6" s="3" customFormat="1" ht="12.75">
      <c r="A183" s="32"/>
      <c r="B183" s="32"/>
      <c r="C183" s="32"/>
      <c r="D183" s="32"/>
      <c r="E183" s="32"/>
      <c r="F183" s="33"/>
    </row>
    <row r="184" spans="1:6" s="3" customFormat="1" ht="12.75">
      <c r="A184" s="5" t="s">
        <v>244</v>
      </c>
      <c r="B184" s="5" t="s">
        <v>338</v>
      </c>
      <c r="C184" s="5">
        <v>587714</v>
      </c>
      <c r="D184" s="32"/>
      <c r="E184" s="32"/>
      <c r="F184" s="33"/>
    </row>
    <row r="185" spans="1:6" s="3" customFormat="1" ht="12.75">
      <c r="A185" s="32"/>
      <c r="B185" s="32"/>
      <c r="C185" s="32"/>
      <c r="D185" s="32"/>
      <c r="E185" s="32"/>
      <c r="F185" s="33"/>
    </row>
    <row r="186" spans="1:6" s="3" customFormat="1" ht="12.75">
      <c r="A186" s="134"/>
      <c r="B186" s="134"/>
      <c r="C186" s="134"/>
      <c r="D186" s="134"/>
      <c r="E186" s="134"/>
      <c r="F186" s="33"/>
    </row>
    <row r="188" ht="12.75">
      <c r="F188" s="7" t="s">
        <v>342</v>
      </c>
    </row>
    <row r="190" spans="1:6" ht="12.75">
      <c r="A190" s="75" t="s">
        <v>263</v>
      </c>
      <c r="B190" s="75"/>
      <c r="C190" s="75"/>
      <c r="D190" s="75"/>
      <c r="E190" s="75"/>
      <c r="F190" s="75"/>
    </row>
    <row r="191" spans="1:6" ht="12.75">
      <c r="A191" s="75" t="s">
        <v>343</v>
      </c>
      <c r="B191" s="75"/>
      <c r="C191" s="75"/>
      <c r="D191" s="75"/>
      <c r="E191" s="75"/>
      <c r="F191" s="75"/>
    </row>
    <row r="192" spans="1:6" ht="12.75">
      <c r="A192" s="75" t="s">
        <v>344</v>
      </c>
      <c r="B192" s="75"/>
      <c r="C192" s="75"/>
      <c r="D192" s="75"/>
      <c r="E192" s="75"/>
      <c r="F192" s="75"/>
    </row>
    <row r="194" spans="1:6" ht="12.75">
      <c r="A194" s="112" t="s">
        <v>237</v>
      </c>
      <c r="B194" s="112"/>
      <c r="C194" s="112"/>
      <c r="D194" s="112"/>
      <c r="E194" s="112"/>
      <c r="F194" s="12" t="s">
        <v>192</v>
      </c>
    </row>
    <row r="195" spans="1:6" ht="12.75">
      <c r="A195" s="12" t="s">
        <v>193</v>
      </c>
      <c r="B195" s="12" t="s">
        <v>261</v>
      </c>
      <c r="C195" s="12" t="s">
        <v>194</v>
      </c>
      <c r="D195" s="12" t="s">
        <v>196</v>
      </c>
      <c r="E195" s="12" t="s">
        <v>195</v>
      </c>
      <c r="F195" s="117">
        <v>5</v>
      </c>
    </row>
    <row r="196" spans="1:6" ht="12.75">
      <c r="A196" s="12">
        <v>2908.9</v>
      </c>
      <c r="B196" s="12">
        <v>292</v>
      </c>
      <c r="C196" s="12">
        <v>652.95</v>
      </c>
      <c r="D196" s="12" t="s">
        <v>278</v>
      </c>
      <c r="E196" s="12">
        <v>1741.8</v>
      </c>
      <c r="F196" s="118"/>
    </row>
    <row r="198" spans="1:3" ht="12.75">
      <c r="A198" s="119" t="s">
        <v>201</v>
      </c>
      <c r="B198" s="39" t="s">
        <v>345</v>
      </c>
      <c r="C198" s="110" t="s">
        <v>346</v>
      </c>
    </row>
    <row r="199" spans="1:3" ht="12.75">
      <c r="A199" s="120"/>
      <c r="B199" s="39" t="s">
        <v>347</v>
      </c>
      <c r="C199" s="110"/>
    </row>
    <row r="200" spans="1:3" ht="12.75">
      <c r="A200" s="39" t="s">
        <v>202</v>
      </c>
      <c r="B200" s="39" t="s">
        <v>348</v>
      </c>
      <c r="C200" s="12" t="s">
        <v>349</v>
      </c>
    </row>
    <row r="202" spans="1:6" ht="12.75">
      <c r="A202" s="88" t="s">
        <v>236</v>
      </c>
      <c r="B202" s="88"/>
      <c r="C202" s="88"/>
      <c r="D202" s="88"/>
      <c r="E202" s="88"/>
      <c r="F202" s="5">
        <v>67541</v>
      </c>
    </row>
    <row r="203" spans="1:6" ht="12.75">
      <c r="A203" s="109" t="s">
        <v>242</v>
      </c>
      <c r="B203" s="109"/>
      <c r="C203" s="109"/>
      <c r="D203" s="109"/>
      <c r="E203" s="109"/>
      <c r="F203" s="12"/>
    </row>
    <row r="204" spans="1:6" ht="12.75">
      <c r="A204" s="109" t="s">
        <v>350</v>
      </c>
      <c r="B204" s="109"/>
      <c r="C204" s="109"/>
      <c r="D204" s="109"/>
      <c r="E204" s="109"/>
      <c r="F204" s="12">
        <v>35798</v>
      </c>
    </row>
    <row r="205" spans="1:6" ht="12.75">
      <c r="A205" s="109" t="s">
        <v>351</v>
      </c>
      <c r="B205" s="109"/>
      <c r="C205" s="109"/>
      <c r="D205" s="109"/>
      <c r="E205" s="109"/>
      <c r="F205" s="12">
        <v>22065</v>
      </c>
    </row>
    <row r="206" spans="1:6" ht="12.75">
      <c r="A206" s="109" t="s">
        <v>286</v>
      </c>
      <c r="B206" s="109"/>
      <c r="C206" s="109"/>
      <c r="D206" s="109"/>
      <c r="E206" s="109"/>
      <c r="F206" s="12">
        <v>57863</v>
      </c>
    </row>
    <row r="207" spans="1:6" ht="12.75">
      <c r="A207" s="109" t="s">
        <v>352</v>
      </c>
      <c r="B207" s="109"/>
      <c r="C207" s="109"/>
      <c r="D207" s="109"/>
      <c r="E207" s="109"/>
      <c r="F207" s="12">
        <v>1850</v>
      </c>
    </row>
    <row r="208" spans="1:6" ht="12.75">
      <c r="A208" s="109" t="s">
        <v>353</v>
      </c>
      <c r="B208" s="109"/>
      <c r="C208" s="109"/>
      <c r="D208" s="109"/>
      <c r="E208" s="109"/>
      <c r="F208" s="12">
        <v>349</v>
      </c>
    </row>
    <row r="209" spans="1:6" ht="12.75">
      <c r="A209" s="109" t="s">
        <v>748</v>
      </c>
      <c r="B209" s="109"/>
      <c r="C209" s="109"/>
      <c r="D209" s="109"/>
      <c r="E209" s="109"/>
      <c r="F209" s="12">
        <v>105</v>
      </c>
    </row>
    <row r="210" spans="1:6" ht="12.75">
      <c r="A210" s="109" t="s">
        <v>749</v>
      </c>
      <c r="B210" s="109"/>
      <c r="C210" s="109"/>
      <c r="D210" s="109"/>
      <c r="E210" s="109"/>
      <c r="F210" s="12">
        <v>7374</v>
      </c>
    </row>
    <row r="211" spans="1:6" ht="12.75">
      <c r="A211" s="88" t="s">
        <v>197</v>
      </c>
      <c r="B211" s="88"/>
      <c r="C211" s="88"/>
      <c r="D211" s="88"/>
      <c r="E211" s="88"/>
      <c r="F211" s="5">
        <v>55867</v>
      </c>
    </row>
    <row r="212" spans="1:6" ht="12.75">
      <c r="A212" s="109" t="s">
        <v>750</v>
      </c>
      <c r="B212" s="109"/>
      <c r="C212" s="109"/>
      <c r="D212" s="109"/>
      <c r="E212" s="109"/>
      <c r="F212" s="12">
        <v>19938</v>
      </c>
    </row>
    <row r="213" spans="1:6" ht="12.75">
      <c r="A213" s="109" t="s">
        <v>751</v>
      </c>
      <c r="B213" s="109"/>
      <c r="C213" s="109"/>
      <c r="D213" s="109"/>
      <c r="E213" s="109"/>
      <c r="F213" s="12">
        <v>7308</v>
      </c>
    </row>
    <row r="214" spans="1:6" ht="12.75">
      <c r="A214" s="109" t="s">
        <v>752</v>
      </c>
      <c r="B214" s="109"/>
      <c r="C214" s="109"/>
      <c r="D214" s="109"/>
      <c r="E214" s="109"/>
      <c r="F214" s="12">
        <v>12902</v>
      </c>
    </row>
    <row r="215" spans="1:6" ht="12.75">
      <c r="A215" s="109" t="s">
        <v>753</v>
      </c>
      <c r="B215" s="109"/>
      <c r="C215" s="109"/>
      <c r="D215" s="109"/>
      <c r="E215" s="109"/>
      <c r="F215" s="12">
        <v>1184</v>
      </c>
    </row>
    <row r="216" spans="1:6" ht="12.75">
      <c r="A216" s="109" t="s">
        <v>754</v>
      </c>
      <c r="B216" s="109"/>
      <c r="C216" s="109"/>
      <c r="D216" s="109"/>
      <c r="E216" s="109"/>
      <c r="F216" s="12">
        <v>349</v>
      </c>
    </row>
    <row r="217" spans="1:6" ht="12.75">
      <c r="A217" s="109" t="s">
        <v>755</v>
      </c>
      <c r="B217" s="109"/>
      <c r="C217" s="109"/>
      <c r="D217" s="109"/>
      <c r="E217" s="109"/>
      <c r="F217" s="12">
        <v>7400</v>
      </c>
    </row>
    <row r="218" spans="1:6" ht="12.75">
      <c r="A218" s="109" t="s">
        <v>756</v>
      </c>
      <c r="B218" s="109"/>
      <c r="C218" s="109"/>
      <c r="D218" s="109"/>
      <c r="E218" s="109"/>
      <c r="F218" s="12">
        <v>154</v>
      </c>
    </row>
    <row r="219" spans="1:6" ht="12.75">
      <c r="A219" s="109" t="s">
        <v>757</v>
      </c>
      <c r="B219" s="109"/>
      <c r="C219" s="109"/>
      <c r="D219" s="109"/>
      <c r="E219" s="109"/>
      <c r="F219" s="12">
        <v>1745</v>
      </c>
    </row>
    <row r="220" spans="1:6" ht="12.75">
      <c r="A220" s="109" t="s">
        <v>758</v>
      </c>
      <c r="B220" s="109"/>
      <c r="C220" s="109"/>
      <c r="D220" s="109"/>
      <c r="E220" s="109"/>
      <c r="F220" s="12">
        <v>1396</v>
      </c>
    </row>
    <row r="221" spans="1:6" ht="12.75">
      <c r="A221" s="109" t="s">
        <v>759</v>
      </c>
      <c r="B221" s="109"/>
      <c r="C221" s="109"/>
      <c r="D221" s="109"/>
      <c r="E221" s="109"/>
      <c r="F221" s="12">
        <v>3491</v>
      </c>
    </row>
    <row r="222" spans="1:6" ht="12.75">
      <c r="A222" s="88" t="s">
        <v>300</v>
      </c>
      <c r="B222" s="88"/>
      <c r="C222" s="88"/>
      <c r="D222" s="88"/>
      <c r="E222" s="88"/>
      <c r="F222" s="5">
        <v>105009</v>
      </c>
    </row>
    <row r="223" spans="1:6" ht="12.75">
      <c r="A223" s="88" t="s">
        <v>1206</v>
      </c>
      <c r="B223" s="88"/>
      <c r="C223" s="88"/>
      <c r="D223" s="88"/>
      <c r="E223" s="88"/>
      <c r="F223" s="5">
        <v>19548</v>
      </c>
    </row>
    <row r="224" spans="1:6" ht="12.75">
      <c r="A224" s="88" t="s">
        <v>1207</v>
      </c>
      <c r="B224" s="88"/>
      <c r="C224" s="88"/>
      <c r="D224" s="88"/>
      <c r="E224" s="88"/>
      <c r="F224" s="5">
        <v>33860</v>
      </c>
    </row>
    <row r="225" spans="1:6" ht="12.75">
      <c r="A225" s="88" t="s">
        <v>1208</v>
      </c>
      <c r="B225" s="88"/>
      <c r="C225" s="88"/>
      <c r="D225" s="88"/>
      <c r="E225" s="88"/>
      <c r="F225" s="5">
        <v>175</v>
      </c>
    </row>
    <row r="226" spans="1:6" ht="12.75">
      <c r="A226" s="88" t="s">
        <v>199</v>
      </c>
      <c r="B226" s="88"/>
      <c r="C226" s="88"/>
      <c r="D226" s="88"/>
      <c r="E226" s="88"/>
      <c r="F226" s="5">
        <v>282000</v>
      </c>
    </row>
    <row r="227" spans="1:6" ht="12.75">
      <c r="A227" s="88" t="s">
        <v>200</v>
      </c>
      <c r="B227" s="88"/>
      <c r="C227" s="88"/>
      <c r="D227" s="88"/>
      <c r="E227" s="88"/>
      <c r="F227" s="5">
        <v>16920</v>
      </c>
    </row>
    <row r="228" spans="1:6" ht="12.75">
      <c r="A228" s="88" t="s">
        <v>245</v>
      </c>
      <c r="B228" s="88"/>
      <c r="C228" s="88"/>
      <c r="D228" s="88"/>
      <c r="E228" s="88"/>
      <c r="F228" s="5">
        <v>19080</v>
      </c>
    </row>
    <row r="229" spans="1:6" ht="12.75">
      <c r="A229" s="88" t="s">
        <v>198</v>
      </c>
      <c r="B229" s="88"/>
      <c r="C229" s="88"/>
      <c r="D229" s="88"/>
      <c r="E229" s="88"/>
      <c r="F229" s="5">
        <v>318000</v>
      </c>
    </row>
    <row r="230" spans="1:6" ht="12.75">
      <c r="A230" s="88" t="s">
        <v>760</v>
      </c>
      <c r="B230" s="88"/>
      <c r="C230" s="88"/>
      <c r="D230" s="88"/>
      <c r="E230" s="88"/>
      <c r="F230" s="5">
        <v>9.11</v>
      </c>
    </row>
    <row r="231" spans="1:6" ht="12.75">
      <c r="A231" s="49" t="s">
        <v>271</v>
      </c>
      <c r="B231" s="49"/>
      <c r="C231" s="49"/>
      <c r="D231" s="49"/>
      <c r="E231" s="49"/>
      <c r="F231" s="50"/>
    </row>
    <row r="232" ht="12.75">
      <c r="C232" s="7"/>
    </row>
    <row r="233" spans="1:5" ht="12.75">
      <c r="A233" s="109" t="s">
        <v>337</v>
      </c>
      <c r="B233" s="109"/>
      <c r="C233" s="38">
        <v>0.1065</v>
      </c>
      <c r="D233" s="109" t="s">
        <v>274</v>
      </c>
      <c r="E233" s="109"/>
    </row>
    <row r="237" spans="1:3" ht="12.75">
      <c r="A237" s="5" t="s">
        <v>244</v>
      </c>
      <c r="B237" s="5" t="s">
        <v>761</v>
      </c>
      <c r="C237" s="5">
        <v>318000</v>
      </c>
    </row>
    <row r="250" ht="12.75">
      <c r="F250" s="7" t="s">
        <v>762</v>
      </c>
    </row>
    <row r="251" spans="1:6" ht="12.75">
      <c r="A251" s="75" t="s">
        <v>263</v>
      </c>
      <c r="B251" s="75"/>
      <c r="C251" s="75"/>
      <c r="D251" s="75"/>
      <c r="E251" s="75"/>
      <c r="F251" s="75"/>
    </row>
    <row r="252" spans="1:6" ht="12.75">
      <c r="A252" s="75" t="s">
        <v>264</v>
      </c>
      <c r="B252" s="75"/>
      <c r="C252" s="75"/>
      <c r="D252" s="75"/>
      <c r="E252" s="75"/>
      <c r="F252" s="75"/>
    </row>
    <row r="253" spans="1:6" ht="12.75">
      <c r="A253" s="75" t="s">
        <v>763</v>
      </c>
      <c r="B253" s="75"/>
      <c r="C253" s="75"/>
      <c r="D253" s="75"/>
      <c r="E253" s="75"/>
      <c r="F253" s="75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12" t="s">
        <v>237</v>
      </c>
      <c r="B255" s="112"/>
      <c r="C255" s="112"/>
      <c r="D255" s="112"/>
      <c r="E255" s="112"/>
      <c r="F255" s="12" t="s">
        <v>192</v>
      </c>
    </row>
    <row r="256" spans="1:6" ht="12.75">
      <c r="A256" s="12" t="s">
        <v>193</v>
      </c>
      <c r="B256" s="12" t="s">
        <v>261</v>
      </c>
      <c r="C256" s="12" t="s">
        <v>194</v>
      </c>
      <c r="D256" s="12" t="s">
        <v>196</v>
      </c>
      <c r="E256" s="12" t="s">
        <v>195</v>
      </c>
      <c r="F256" s="12">
        <v>9</v>
      </c>
    </row>
    <row r="257" spans="1:6" ht="12.75">
      <c r="A257" s="12">
        <v>4360.9</v>
      </c>
      <c r="B257" s="12">
        <v>248.6</v>
      </c>
      <c r="C257" s="12">
        <v>952.8</v>
      </c>
      <c r="D257" s="12" t="s">
        <v>278</v>
      </c>
      <c r="E257" s="12">
        <v>1649.5</v>
      </c>
      <c r="F257" s="40" t="s">
        <v>306</v>
      </c>
    </row>
    <row r="258" spans="1:6" ht="12.75">
      <c r="A258" s="41"/>
      <c r="B258" s="41"/>
      <c r="C258" s="41"/>
      <c r="D258" s="41"/>
      <c r="E258" s="41"/>
      <c r="F258" s="42"/>
    </row>
    <row r="259" spans="1:3" ht="12.75">
      <c r="A259" s="135" t="s">
        <v>201</v>
      </c>
      <c r="B259" s="39" t="s">
        <v>764</v>
      </c>
      <c r="C259" s="117" t="s">
        <v>765</v>
      </c>
    </row>
    <row r="260" spans="1:3" ht="12.75">
      <c r="A260" s="136"/>
      <c r="B260" s="39" t="s">
        <v>766</v>
      </c>
      <c r="C260" s="118"/>
    </row>
    <row r="261" spans="1:3" ht="12.75">
      <c r="A261" s="43" t="s">
        <v>202</v>
      </c>
      <c r="B261" s="39" t="s">
        <v>767</v>
      </c>
      <c r="C261" s="40" t="s">
        <v>311</v>
      </c>
    </row>
    <row r="262" spans="1:3" ht="12.75">
      <c r="A262" s="44"/>
      <c r="B262" s="44"/>
      <c r="C262" s="45"/>
    </row>
    <row r="263" spans="1:6" ht="12.75">
      <c r="A263" s="88" t="s">
        <v>236</v>
      </c>
      <c r="B263" s="88"/>
      <c r="C263" s="88"/>
      <c r="D263" s="88"/>
      <c r="E263" s="88"/>
      <c r="F263" s="5">
        <v>64533</v>
      </c>
    </row>
    <row r="264" spans="1:6" ht="12.75">
      <c r="A264" s="109" t="s">
        <v>242</v>
      </c>
      <c r="B264" s="109"/>
      <c r="C264" s="109"/>
      <c r="D264" s="109"/>
      <c r="E264" s="109"/>
      <c r="F264" s="12"/>
    </row>
    <row r="265" spans="1:6" ht="12.75">
      <c r="A265" s="109" t="s">
        <v>794</v>
      </c>
      <c r="B265" s="109"/>
      <c r="C265" s="109"/>
      <c r="D265" s="109"/>
      <c r="E265" s="109"/>
      <c r="F265" s="12">
        <v>35191</v>
      </c>
    </row>
    <row r="266" spans="1:6" ht="12.75">
      <c r="A266" s="109" t="s">
        <v>795</v>
      </c>
      <c r="B266" s="109"/>
      <c r="C266" s="109"/>
      <c r="D266" s="109"/>
      <c r="E266" s="109"/>
      <c r="F266" s="12">
        <v>15505</v>
      </c>
    </row>
    <row r="267" spans="1:6" ht="12.75">
      <c r="A267" s="109" t="s">
        <v>286</v>
      </c>
      <c r="B267" s="109"/>
      <c r="C267" s="109"/>
      <c r="D267" s="109"/>
      <c r="E267" s="109"/>
      <c r="F267" s="12">
        <v>50696</v>
      </c>
    </row>
    <row r="268" spans="1:6" ht="12.75">
      <c r="A268" s="109" t="s">
        <v>796</v>
      </c>
      <c r="B268" s="109"/>
      <c r="C268" s="109"/>
      <c r="D268" s="109"/>
      <c r="E268" s="109"/>
      <c r="F268" s="12">
        <v>2774</v>
      </c>
    </row>
    <row r="269" spans="1:6" ht="12.75">
      <c r="A269" s="109" t="s">
        <v>797</v>
      </c>
      <c r="B269" s="109"/>
      <c r="C269" s="109"/>
      <c r="D269" s="109"/>
      <c r="E269" s="109"/>
      <c r="F269" s="12">
        <v>523</v>
      </c>
    </row>
    <row r="270" spans="1:6" ht="12.75">
      <c r="A270" s="109" t="s">
        <v>798</v>
      </c>
      <c r="B270" s="109"/>
      <c r="C270" s="109"/>
      <c r="D270" s="109"/>
      <c r="E270" s="109"/>
      <c r="F270" s="12">
        <v>157</v>
      </c>
    </row>
    <row r="271" spans="1:6" ht="12.75">
      <c r="A271" s="109" t="s">
        <v>799</v>
      </c>
      <c r="B271" s="109"/>
      <c r="C271" s="109"/>
      <c r="D271" s="109"/>
      <c r="E271" s="109"/>
      <c r="F271" s="12">
        <v>10383</v>
      </c>
    </row>
    <row r="272" spans="1:6" ht="12.75">
      <c r="A272" s="88" t="s">
        <v>197</v>
      </c>
      <c r="B272" s="88"/>
      <c r="C272" s="88"/>
      <c r="D272" s="88"/>
      <c r="E272" s="88"/>
      <c r="F272" s="5">
        <v>115261</v>
      </c>
    </row>
    <row r="273" spans="1:6" ht="12.75">
      <c r="A273" s="109" t="s">
        <v>800</v>
      </c>
      <c r="B273" s="109"/>
      <c r="C273" s="109"/>
      <c r="D273" s="109"/>
      <c r="E273" s="109"/>
      <c r="F273" s="12">
        <v>28065</v>
      </c>
    </row>
    <row r="274" spans="1:6" ht="12.75">
      <c r="A274" s="109" t="s">
        <v>801</v>
      </c>
      <c r="B274" s="109"/>
      <c r="C274" s="109"/>
      <c r="D274" s="109"/>
      <c r="E274" s="109"/>
      <c r="F274" s="12">
        <v>10287</v>
      </c>
    </row>
    <row r="275" spans="1:6" ht="12.75">
      <c r="A275" s="109" t="s">
        <v>802</v>
      </c>
      <c r="B275" s="109"/>
      <c r="C275" s="109"/>
      <c r="D275" s="109"/>
      <c r="E275" s="109"/>
      <c r="F275" s="12">
        <v>54083</v>
      </c>
    </row>
    <row r="276" spans="1:6" ht="12.75">
      <c r="A276" s="109" t="s">
        <v>803</v>
      </c>
      <c r="B276" s="109"/>
      <c r="C276" s="109"/>
      <c r="D276" s="109"/>
      <c r="E276" s="109"/>
      <c r="F276" s="12">
        <v>1083</v>
      </c>
    </row>
    <row r="277" spans="1:6" ht="12.75">
      <c r="A277" s="109" t="s">
        <v>804</v>
      </c>
      <c r="B277" s="109"/>
      <c r="C277" s="109"/>
      <c r="D277" s="109"/>
      <c r="E277" s="109"/>
      <c r="F277" s="12">
        <v>523</v>
      </c>
    </row>
    <row r="278" spans="1:6" ht="12.75">
      <c r="A278" s="114" t="s">
        <v>805</v>
      </c>
      <c r="B278" s="115"/>
      <c r="C278" s="115"/>
      <c r="D278" s="115"/>
      <c r="E278" s="116"/>
      <c r="F278" s="12">
        <v>11094</v>
      </c>
    </row>
    <row r="279" spans="1:6" ht="12.75">
      <c r="A279" s="114" t="s">
        <v>806</v>
      </c>
      <c r="B279" s="115"/>
      <c r="C279" s="115"/>
      <c r="D279" s="115"/>
      <c r="E279" s="116"/>
      <c r="F279" s="12">
        <v>183</v>
      </c>
    </row>
    <row r="280" spans="1:6" ht="12.75">
      <c r="A280" s="114" t="s">
        <v>807</v>
      </c>
      <c r="B280" s="115"/>
      <c r="C280" s="115"/>
      <c r="D280" s="115"/>
      <c r="E280" s="116"/>
      <c r="F280" s="12">
        <v>2617</v>
      </c>
    </row>
    <row r="281" spans="1:6" ht="12.75">
      <c r="A281" s="114" t="s">
        <v>808</v>
      </c>
      <c r="B281" s="115"/>
      <c r="C281" s="115"/>
      <c r="D281" s="115"/>
      <c r="E281" s="116"/>
      <c r="F281" s="12">
        <v>2093</v>
      </c>
    </row>
    <row r="282" spans="1:6" ht="12.75">
      <c r="A282" s="114" t="s">
        <v>809</v>
      </c>
      <c r="B282" s="115"/>
      <c r="C282" s="115"/>
      <c r="D282" s="115"/>
      <c r="E282" s="116"/>
      <c r="F282" s="12">
        <v>5233</v>
      </c>
    </row>
    <row r="283" spans="1:6" ht="12.75">
      <c r="A283" s="85" t="s">
        <v>810</v>
      </c>
      <c r="B283" s="86"/>
      <c r="C283" s="86"/>
      <c r="D283" s="86"/>
      <c r="E283" s="87"/>
      <c r="F283" s="5">
        <v>54785</v>
      </c>
    </row>
    <row r="284" spans="1:6" ht="12.75">
      <c r="A284" s="114" t="s">
        <v>329</v>
      </c>
      <c r="B284" s="115"/>
      <c r="C284" s="115"/>
      <c r="D284" s="115"/>
      <c r="E284" s="116"/>
      <c r="F284" s="12">
        <v>51748</v>
      </c>
    </row>
    <row r="285" spans="1:6" ht="12.75">
      <c r="A285" s="114" t="s">
        <v>330</v>
      </c>
      <c r="B285" s="115"/>
      <c r="C285" s="115"/>
      <c r="D285" s="115"/>
      <c r="E285" s="116"/>
      <c r="F285" s="12"/>
    </row>
    <row r="286" spans="1:6" ht="12.75">
      <c r="A286" s="114" t="s">
        <v>811</v>
      </c>
      <c r="B286" s="115"/>
      <c r="C286" s="115"/>
      <c r="D286" s="115"/>
      <c r="E286" s="116"/>
      <c r="F286" s="12">
        <v>1380</v>
      </c>
    </row>
    <row r="287" spans="1:6" ht="12.75">
      <c r="A287" s="114" t="s">
        <v>812</v>
      </c>
      <c r="B287" s="115"/>
      <c r="C287" s="115"/>
      <c r="D287" s="115"/>
      <c r="E287" s="116"/>
      <c r="F287" s="12">
        <v>1567</v>
      </c>
    </row>
    <row r="288" spans="1:6" ht="12.75">
      <c r="A288" s="114" t="s">
        <v>813</v>
      </c>
      <c r="B288" s="115"/>
      <c r="C288" s="115"/>
      <c r="D288" s="115"/>
      <c r="E288" s="116"/>
      <c r="F288" s="12">
        <v>56</v>
      </c>
    </row>
    <row r="289" spans="1:6" ht="12.75">
      <c r="A289" s="109" t="s">
        <v>814</v>
      </c>
      <c r="B289" s="109"/>
      <c r="C289" s="109"/>
      <c r="D289" s="109"/>
      <c r="E289" s="109"/>
      <c r="F289" s="12">
        <v>90</v>
      </c>
    </row>
    <row r="290" spans="1:6" ht="12.75">
      <c r="A290" s="88" t="s">
        <v>335</v>
      </c>
      <c r="B290" s="88"/>
      <c r="C290" s="88"/>
      <c r="D290" s="88"/>
      <c r="E290" s="88"/>
      <c r="F290" s="5">
        <v>203918</v>
      </c>
    </row>
    <row r="291" spans="1:6" ht="12.75">
      <c r="A291" s="88" t="s">
        <v>1205</v>
      </c>
      <c r="B291" s="88"/>
      <c r="C291" s="88"/>
      <c r="D291" s="88"/>
      <c r="E291" s="88"/>
      <c r="F291" s="5">
        <v>29305</v>
      </c>
    </row>
    <row r="292" spans="1:6" ht="12.75">
      <c r="A292" s="88" t="s">
        <v>816</v>
      </c>
      <c r="B292" s="109"/>
      <c r="C292" s="109"/>
      <c r="D292" s="109"/>
      <c r="E292" s="109"/>
      <c r="F292" s="5">
        <v>50761</v>
      </c>
    </row>
    <row r="293" spans="1:6" ht="12.75">
      <c r="A293" s="88" t="s">
        <v>817</v>
      </c>
      <c r="B293" s="109"/>
      <c r="C293" s="109"/>
      <c r="D293" s="109"/>
      <c r="E293" s="109"/>
      <c r="F293" s="5">
        <v>262</v>
      </c>
    </row>
    <row r="294" spans="1:6" ht="12.75">
      <c r="A294" s="88" t="s">
        <v>199</v>
      </c>
      <c r="B294" s="88"/>
      <c r="C294" s="88"/>
      <c r="D294" s="88"/>
      <c r="E294" s="88"/>
      <c r="F294" s="5">
        <v>518825</v>
      </c>
    </row>
    <row r="295" spans="1:6" ht="12.75">
      <c r="A295" s="88" t="s">
        <v>200</v>
      </c>
      <c r="B295" s="88"/>
      <c r="C295" s="88"/>
      <c r="D295" s="88"/>
      <c r="E295" s="88"/>
      <c r="F295" s="5">
        <v>31130</v>
      </c>
    </row>
    <row r="296" spans="1:6" ht="12.75">
      <c r="A296" s="88" t="s">
        <v>245</v>
      </c>
      <c r="B296" s="88"/>
      <c r="C296" s="88"/>
      <c r="D296" s="88"/>
      <c r="E296" s="88"/>
      <c r="F296" s="5">
        <v>35103</v>
      </c>
    </row>
    <row r="297" spans="1:6" ht="12.75">
      <c r="A297" s="88" t="s">
        <v>198</v>
      </c>
      <c r="B297" s="88"/>
      <c r="C297" s="88"/>
      <c r="D297" s="88"/>
      <c r="E297" s="88"/>
      <c r="F297" s="5">
        <v>585058</v>
      </c>
    </row>
    <row r="298" spans="1:6" ht="12.75">
      <c r="A298" s="88" t="s">
        <v>815</v>
      </c>
      <c r="B298" s="88"/>
      <c r="C298" s="88"/>
      <c r="D298" s="88"/>
      <c r="E298" s="88"/>
      <c r="F298" s="5">
        <v>11.18</v>
      </c>
    </row>
    <row r="299" ht="12.75">
      <c r="A299" s="11" t="s">
        <v>271</v>
      </c>
    </row>
    <row r="302" spans="1:5" ht="12.75">
      <c r="A302" s="109" t="s">
        <v>337</v>
      </c>
      <c r="B302" s="109"/>
      <c r="C302" s="38">
        <f>F292/F297</f>
        <v>0.0867623380929754</v>
      </c>
      <c r="D302" s="109" t="s">
        <v>274</v>
      </c>
      <c r="E302" s="109"/>
    </row>
    <row r="305" spans="1:3" ht="12.75">
      <c r="A305" s="5" t="s">
        <v>244</v>
      </c>
      <c r="B305" s="5" t="s">
        <v>818</v>
      </c>
      <c r="C305" s="5">
        <v>585058</v>
      </c>
    </row>
    <row r="313" ht="12.75">
      <c r="F313" s="7" t="s">
        <v>819</v>
      </c>
    </row>
    <row r="315" spans="1:6" ht="12.75">
      <c r="A315" s="75" t="s">
        <v>263</v>
      </c>
      <c r="B315" s="75"/>
      <c r="C315" s="75"/>
      <c r="D315" s="75"/>
      <c r="E315" s="75"/>
      <c r="F315" s="75"/>
    </row>
    <row r="316" spans="1:6" ht="12.75">
      <c r="A316" s="75" t="s">
        <v>264</v>
      </c>
      <c r="B316" s="75"/>
      <c r="C316" s="75"/>
      <c r="D316" s="75"/>
      <c r="E316" s="75"/>
      <c r="F316" s="75"/>
    </row>
    <row r="317" spans="1:6" ht="12.75">
      <c r="A317" s="75" t="s">
        <v>820</v>
      </c>
      <c r="B317" s="75"/>
      <c r="C317" s="75"/>
      <c r="D317" s="75"/>
      <c r="E317" s="75"/>
      <c r="F317" s="75"/>
    </row>
    <row r="319" spans="1:6" ht="12.75">
      <c r="A319" s="112" t="s">
        <v>237</v>
      </c>
      <c r="B319" s="112"/>
      <c r="C319" s="112"/>
      <c r="D319" s="112"/>
      <c r="E319" s="112"/>
      <c r="F319" s="12" t="s">
        <v>192</v>
      </c>
    </row>
    <row r="320" spans="1:6" ht="12.75">
      <c r="A320" s="12" t="s">
        <v>193</v>
      </c>
      <c r="B320" s="12" t="s">
        <v>261</v>
      </c>
      <c r="C320" s="12" t="s">
        <v>194</v>
      </c>
      <c r="D320" s="12" t="s">
        <v>196</v>
      </c>
      <c r="E320" s="12" t="s">
        <v>195</v>
      </c>
      <c r="F320" s="12">
        <v>5</v>
      </c>
    </row>
    <row r="321" spans="1:6" ht="12.75">
      <c r="A321" s="12">
        <v>5493.6</v>
      </c>
      <c r="B321" s="12">
        <v>548</v>
      </c>
      <c r="C321" s="12">
        <v>926</v>
      </c>
      <c r="D321" s="12" t="s">
        <v>278</v>
      </c>
      <c r="E321" s="12">
        <v>4771</v>
      </c>
      <c r="F321" s="12"/>
    </row>
    <row r="323" spans="1:3" ht="12.75">
      <c r="A323" s="111" t="s">
        <v>201</v>
      </c>
      <c r="B323" s="39" t="s">
        <v>821</v>
      </c>
      <c r="C323" s="137" t="s">
        <v>822</v>
      </c>
    </row>
    <row r="324" spans="1:3" ht="12.75">
      <c r="A324" s="111"/>
      <c r="B324" s="39" t="s">
        <v>823</v>
      </c>
      <c r="C324" s="138"/>
    </row>
    <row r="325" spans="1:3" ht="12.75">
      <c r="A325" s="39" t="s">
        <v>202</v>
      </c>
      <c r="B325" s="39" t="s">
        <v>824</v>
      </c>
      <c r="C325" s="47" t="s">
        <v>825</v>
      </c>
    </row>
    <row r="327" spans="1:6" ht="12.75">
      <c r="A327" s="88" t="s">
        <v>236</v>
      </c>
      <c r="B327" s="88"/>
      <c r="C327" s="88"/>
      <c r="D327" s="88"/>
      <c r="E327" s="88"/>
      <c r="F327" s="5">
        <v>125930</v>
      </c>
    </row>
    <row r="328" spans="1:6" ht="12.75">
      <c r="A328" s="109" t="s">
        <v>826</v>
      </c>
      <c r="B328" s="109"/>
      <c r="C328" s="109"/>
      <c r="D328" s="109"/>
      <c r="E328" s="109"/>
      <c r="F328" s="12"/>
    </row>
    <row r="329" spans="1:6" ht="12.75">
      <c r="A329" s="109" t="s">
        <v>827</v>
      </c>
      <c r="B329" s="109"/>
      <c r="C329" s="109"/>
      <c r="D329" s="109"/>
      <c r="E329" s="109"/>
      <c r="F329" s="12">
        <v>66135</v>
      </c>
    </row>
    <row r="330" spans="1:6" ht="12.75">
      <c r="A330" s="109" t="s">
        <v>828</v>
      </c>
      <c r="B330" s="109"/>
      <c r="C330" s="109"/>
      <c r="D330" s="109"/>
      <c r="E330" s="109"/>
      <c r="F330" s="12">
        <v>41148</v>
      </c>
    </row>
    <row r="331" spans="1:6" ht="12.75">
      <c r="A331" s="109" t="s">
        <v>241</v>
      </c>
      <c r="B331" s="109"/>
      <c r="C331" s="109"/>
      <c r="D331" s="109"/>
      <c r="E331" s="109"/>
      <c r="F331" s="12">
        <v>107283</v>
      </c>
    </row>
    <row r="332" spans="1:6" ht="12.75">
      <c r="A332" s="109" t="s">
        <v>829</v>
      </c>
      <c r="B332" s="109"/>
      <c r="C332" s="109"/>
      <c r="D332" s="109"/>
      <c r="E332" s="109"/>
      <c r="F332" s="12">
        <v>3494</v>
      </c>
    </row>
    <row r="333" spans="1:6" ht="12.75">
      <c r="A333" s="109" t="s">
        <v>830</v>
      </c>
      <c r="B333" s="109"/>
      <c r="C333" s="109"/>
      <c r="D333" s="109"/>
      <c r="E333" s="109"/>
      <c r="F333" s="12">
        <v>659</v>
      </c>
    </row>
    <row r="334" spans="1:6" ht="12.75">
      <c r="A334" s="109" t="s">
        <v>831</v>
      </c>
      <c r="B334" s="109"/>
      <c r="C334" s="109"/>
      <c r="D334" s="109"/>
      <c r="E334" s="109"/>
      <c r="F334" s="12">
        <v>198</v>
      </c>
    </row>
    <row r="335" spans="1:6" ht="12.75">
      <c r="A335" s="109" t="s">
        <v>832</v>
      </c>
      <c r="B335" s="109"/>
      <c r="C335" s="109"/>
      <c r="D335" s="109"/>
      <c r="E335" s="109"/>
      <c r="F335" s="12">
        <v>14296</v>
      </c>
    </row>
    <row r="336" spans="1:6" ht="12.75">
      <c r="A336" s="88" t="s">
        <v>197</v>
      </c>
      <c r="B336" s="88"/>
      <c r="C336" s="88"/>
      <c r="D336" s="88"/>
      <c r="E336" s="88"/>
      <c r="F336" s="5">
        <v>179053</v>
      </c>
    </row>
    <row r="337" spans="1:6" ht="12.75">
      <c r="A337" s="109" t="s">
        <v>833</v>
      </c>
      <c r="B337" s="109"/>
      <c r="C337" s="109"/>
      <c r="D337" s="109"/>
      <c r="E337" s="109"/>
      <c r="F337" s="12">
        <v>38576</v>
      </c>
    </row>
    <row r="338" spans="1:6" ht="12.75">
      <c r="A338" s="109" t="s">
        <v>834</v>
      </c>
      <c r="B338" s="109"/>
      <c r="C338" s="109"/>
      <c r="D338" s="109"/>
      <c r="E338" s="109"/>
      <c r="F338" s="12">
        <v>14140</v>
      </c>
    </row>
    <row r="339" spans="1:6" ht="12.75">
      <c r="A339" s="109" t="s">
        <v>835</v>
      </c>
      <c r="B339" s="109"/>
      <c r="C339" s="109"/>
      <c r="D339" s="109"/>
      <c r="E339" s="109"/>
      <c r="F339" s="12">
        <v>96795</v>
      </c>
    </row>
    <row r="340" spans="1:6" ht="12.75">
      <c r="A340" s="109" t="s">
        <v>836</v>
      </c>
      <c r="B340" s="109"/>
      <c r="C340" s="109"/>
      <c r="D340" s="109"/>
      <c r="E340" s="109"/>
      <c r="F340" s="12">
        <v>2151</v>
      </c>
    </row>
    <row r="341" spans="1:6" ht="12.75">
      <c r="A341" s="109" t="s">
        <v>837</v>
      </c>
      <c r="B341" s="109"/>
      <c r="C341" s="109"/>
      <c r="D341" s="109"/>
      <c r="E341" s="109"/>
      <c r="F341" s="12">
        <v>659</v>
      </c>
    </row>
    <row r="342" spans="1:6" ht="12.75">
      <c r="A342" s="109" t="s">
        <v>838</v>
      </c>
      <c r="B342" s="109"/>
      <c r="C342" s="109"/>
      <c r="D342" s="109"/>
      <c r="E342" s="109"/>
      <c r="F342" s="12">
        <v>13976</v>
      </c>
    </row>
    <row r="343" spans="1:6" ht="12.75">
      <c r="A343" s="109" t="s">
        <v>839</v>
      </c>
      <c r="B343" s="109"/>
      <c r="C343" s="109"/>
      <c r="D343" s="109"/>
      <c r="E343" s="109"/>
      <c r="F343" s="12">
        <v>231</v>
      </c>
    </row>
    <row r="344" spans="1:6" ht="12.75">
      <c r="A344" s="109" t="s">
        <v>840</v>
      </c>
      <c r="B344" s="109"/>
      <c r="C344" s="109"/>
      <c r="D344" s="109"/>
      <c r="E344" s="109"/>
      <c r="F344" s="12">
        <v>3296</v>
      </c>
    </row>
    <row r="345" spans="1:6" ht="12.75">
      <c r="A345" s="109" t="s">
        <v>841</v>
      </c>
      <c r="B345" s="109"/>
      <c r="C345" s="109"/>
      <c r="D345" s="109"/>
      <c r="E345" s="109"/>
      <c r="F345" s="12">
        <v>2637</v>
      </c>
    </row>
    <row r="346" spans="1:6" ht="12.75">
      <c r="A346" s="109" t="s">
        <v>842</v>
      </c>
      <c r="B346" s="109"/>
      <c r="C346" s="109"/>
      <c r="D346" s="109"/>
      <c r="E346" s="109"/>
      <c r="F346" s="12">
        <v>6592</v>
      </c>
    </row>
    <row r="347" spans="1:6" ht="12.75">
      <c r="A347" s="88" t="s">
        <v>300</v>
      </c>
      <c r="B347" s="88"/>
      <c r="C347" s="88"/>
      <c r="D347" s="88"/>
      <c r="E347" s="88"/>
      <c r="F347" s="5">
        <v>126396</v>
      </c>
    </row>
    <row r="348" spans="1:6" ht="12.75">
      <c r="A348" s="88" t="s">
        <v>1202</v>
      </c>
      <c r="B348" s="88"/>
      <c r="C348" s="88"/>
      <c r="D348" s="88"/>
      <c r="E348" s="88"/>
      <c r="F348" s="5">
        <v>36917</v>
      </c>
    </row>
    <row r="349" spans="1:6" ht="12.75">
      <c r="A349" s="88" t="s">
        <v>1203</v>
      </c>
      <c r="B349" s="88"/>
      <c r="C349" s="88"/>
      <c r="D349" s="88"/>
      <c r="E349" s="88"/>
      <c r="F349" s="5">
        <v>63946</v>
      </c>
    </row>
    <row r="350" spans="1:6" ht="12.75">
      <c r="A350" s="88" t="s">
        <v>1204</v>
      </c>
      <c r="B350" s="88"/>
      <c r="C350" s="88"/>
      <c r="D350" s="88"/>
      <c r="E350" s="88"/>
      <c r="F350" s="5">
        <v>330</v>
      </c>
    </row>
    <row r="351" spans="1:6" ht="12.75">
      <c r="A351" s="88" t="s">
        <v>199</v>
      </c>
      <c r="B351" s="88"/>
      <c r="C351" s="88"/>
      <c r="D351" s="88"/>
      <c r="E351" s="88"/>
      <c r="F351" s="5">
        <v>532572</v>
      </c>
    </row>
    <row r="352" spans="1:6" ht="12.75">
      <c r="A352" s="88" t="s">
        <v>200</v>
      </c>
      <c r="B352" s="88"/>
      <c r="C352" s="88"/>
      <c r="D352" s="88"/>
      <c r="E352" s="88"/>
      <c r="F352" s="5">
        <v>31954</v>
      </c>
    </row>
    <row r="353" spans="1:6" ht="12.75">
      <c r="A353" s="88" t="s">
        <v>245</v>
      </c>
      <c r="B353" s="88"/>
      <c r="C353" s="88"/>
      <c r="D353" s="88"/>
      <c r="E353" s="88"/>
      <c r="F353" s="5">
        <v>36034</v>
      </c>
    </row>
    <row r="354" spans="1:6" ht="12.75">
      <c r="A354" s="88" t="s">
        <v>198</v>
      </c>
      <c r="B354" s="88"/>
      <c r="C354" s="88"/>
      <c r="D354" s="88"/>
      <c r="E354" s="88"/>
      <c r="F354" s="5">
        <v>600560</v>
      </c>
    </row>
    <row r="355" spans="1:6" ht="12.75">
      <c r="A355" s="88" t="s">
        <v>843</v>
      </c>
      <c r="B355" s="88"/>
      <c r="C355" s="88"/>
      <c r="D355" s="88"/>
      <c r="E355" s="88"/>
      <c r="F355" s="5">
        <v>9.11</v>
      </c>
    </row>
    <row r="356" ht="12.75">
      <c r="A356" s="11" t="s">
        <v>271</v>
      </c>
    </row>
    <row r="358" spans="1:5" ht="12.75">
      <c r="A358" s="114" t="s">
        <v>337</v>
      </c>
      <c r="B358" s="116"/>
      <c r="C358" s="38">
        <v>0.1065</v>
      </c>
      <c r="D358" s="114" t="s">
        <v>274</v>
      </c>
      <c r="E358" s="116"/>
    </row>
    <row r="360" spans="1:3" ht="12.75">
      <c r="A360" s="5" t="s">
        <v>244</v>
      </c>
      <c r="B360" s="5" t="s">
        <v>844</v>
      </c>
      <c r="C360" s="5">
        <v>600560</v>
      </c>
    </row>
    <row r="374" ht="12.75">
      <c r="F374" s="7" t="s">
        <v>845</v>
      </c>
    </row>
    <row r="376" spans="1:6" ht="12.75">
      <c r="A376" s="75" t="s">
        <v>263</v>
      </c>
      <c r="B376" s="75"/>
      <c r="C376" s="75"/>
      <c r="D376" s="75"/>
      <c r="E376" s="75"/>
      <c r="F376" s="75"/>
    </row>
    <row r="377" spans="1:6" ht="12.75">
      <c r="A377" s="75" t="s">
        <v>846</v>
      </c>
      <c r="B377" s="75"/>
      <c r="C377" s="75"/>
      <c r="D377" s="75"/>
      <c r="E377" s="75"/>
      <c r="F377" s="75"/>
    </row>
    <row r="378" spans="1:6" ht="12.75">
      <c r="A378" s="75" t="s">
        <v>847</v>
      </c>
      <c r="B378" s="75"/>
      <c r="C378" s="75"/>
      <c r="D378" s="75"/>
      <c r="E378" s="75"/>
      <c r="F378" s="75"/>
    </row>
    <row r="380" spans="1:6" ht="12.75">
      <c r="A380" s="112" t="s">
        <v>237</v>
      </c>
      <c r="B380" s="112"/>
      <c r="C380" s="112"/>
      <c r="D380" s="112"/>
      <c r="E380" s="112"/>
      <c r="F380" s="12" t="s">
        <v>192</v>
      </c>
    </row>
    <row r="381" spans="1:6" ht="12.75">
      <c r="A381" s="12" t="s">
        <v>193</v>
      </c>
      <c r="B381" s="12" t="s">
        <v>261</v>
      </c>
      <c r="C381" s="12" t="s">
        <v>194</v>
      </c>
      <c r="D381" s="12" t="s">
        <v>196</v>
      </c>
      <c r="E381" s="12" t="s">
        <v>195</v>
      </c>
      <c r="F381" s="12">
        <v>9</v>
      </c>
    </row>
    <row r="382" spans="1:6" ht="12.75">
      <c r="A382" s="12">
        <v>4306.6</v>
      </c>
      <c r="B382" s="12">
        <v>248.6</v>
      </c>
      <c r="C382" s="12">
        <v>795</v>
      </c>
      <c r="D382" s="12" t="s">
        <v>278</v>
      </c>
      <c r="E382" s="12">
        <v>3612.5</v>
      </c>
      <c r="F382" s="12" t="s">
        <v>306</v>
      </c>
    </row>
    <row r="384" spans="1:3" ht="12.75">
      <c r="A384" s="119" t="s">
        <v>201</v>
      </c>
      <c r="B384" s="39" t="s">
        <v>848</v>
      </c>
      <c r="C384" s="117" t="s">
        <v>308</v>
      </c>
    </row>
    <row r="385" spans="1:3" ht="12.75">
      <c r="A385" s="120"/>
      <c r="B385" s="39" t="s">
        <v>849</v>
      </c>
      <c r="C385" s="118"/>
    </row>
    <row r="386" spans="1:3" ht="12.75">
      <c r="A386" s="46" t="s">
        <v>202</v>
      </c>
      <c r="B386" s="39" t="s">
        <v>310</v>
      </c>
      <c r="C386" s="12" t="s">
        <v>311</v>
      </c>
    </row>
    <row r="388" spans="1:6" ht="12.75">
      <c r="A388" s="88" t="s">
        <v>236</v>
      </c>
      <c r="B388" s="88"/>
      <c r="C388" s="88"/>
      <c r="D388" s="88"/>
      <c r="E388" s="88"/>
      <c r="F388" s="5">
        <v>84750</v>
      </c>
    </row>
    <row r="389" spans="1:6" ht="12.75">
      <c r="A389" s="109" t="s">
        <v>826</v>
      </c>
      <c r="B389" s="109"/>
      <c r="C389" s="109"/>
      <c r="D389" s="109"/>
      <c r="E389" s="109"/>
      <c r="F389" s="12"/>
    </row>
    <row r="390" spans="1:6" ht="12.75">
      <c r="A390" s="109" t="s">
        <v>850</v>
      </c>
      <c r="B390" s="109"/>
      <c r="C390" s="109"/>
      <c r="D390" s="109"/>
      <c r="E390" s="109"/>
      <c r="F390" s="12">
        <v>53394</v>
      </c>
    </row>
    <row r="391" spans="1:6" ht="12.75">
      <c r="A391" s="109" t="s">
        <v>851</v>
      </c>
      <c r="B391" s="109"/>
      <c r="C391" s="109"/>
      <c r="D391" s="109"/>
      <c r="E391" s="109"/>
      <c r="F391" s="12">
        <v>15505</v>
      </c>
    </row>
    <row r="392" spans="1:6" ht="12.75">
      <c r="A392" s="109" t="s">
        <v>241</v>
      </c>
      <c r="B392" s="109"/>
      <c r="C392" s="109"/>
      <c r="D392" s="109"/>
      <c r="E392" s="109"/>
      <c r="F392" s="12">
        <v>68899</v>
      </c>
    </row>
    <row r="393" spans="1:6" ht="12.75">
      <c r="A393" s="66" t="s">
        <v>852</v>
      </c>
      <c r="B393" s="66"/>
      <c r="C393" s="66"/>
      <c r="D393" s="66"/>
      <c r="E393" s="66"/>
      <c r="F393" s="12">
        <v>2739</v>
      </c>
    </row>
    <row r="394" spans="1:6" ht="12.75">
      <c r="A394" s="66" t="s">
        <v>853</v>
      </c>
      <c r="B394" s="66"/>
      <c r="C394" s="66"/>
      <c r="D394" s="66"/>
      <c r="E394" s="66"/>
      <c r="F394" s="12">
        <v>517</v>
      </c>
    </row>
    <row r="395" spans="1:6" ht="12.75">
      <c r="A395" s="66" t="s">
        <v>854</v>
      </c>
      <c r="B395" s="66"/>
      <c r="C395" s="66"/>
      <c r="D395" s="66"/>
      <c r="E395" s="66"/>
      <c r="F395" s="12">
        <v>155</v>
      </c>
    </row>
    <row r="396" spans="1:6" ht="12.75">
      <c r="A396" s="66" t="s">
        <v>855</v>
      </c>
      <c r="B396" s="66"/>
      <c r="C396" s="66"/>
      <c r="D396" s="66"/>
      <c r="E396" s="66"/>
      <c r="F396" s="12">
        <v>12440</v>
      </c>
    </row>
    <row r="397" spans="1:6" ht="12.75">
      <c r="A397" s="88" t="s">
        <v>197</v>
      </c>
      <c r="B397" s="88"/>
      <c r="C397" s="88"/>
      <c r="D397" s="88"/>
      <c r="E397" s="88"/>
      <c r="F397" s="5">
        <v>125116</v>
      </c>
    </row>
    <row r="398" spans="1:6" ht="12.75">
      <c r="A398" s="66" t="s">
        <v>856</v>
      </c>
      <c r="B398" s="66"/>
      <c r="C398" s="66"/>
      <c r="D398" s="66"/>
      <c r="E398" s="66"/>
      <c r="F398" s="12">
        <v>33592</v>
      </c>
    </row>
    <row r="399" spans="1:6" ht="12.75">
      <c r="A399" s="66" t="s">
        <v>857</v>
      </c>
      <c r="B399" s="66"/>
      <c r="C399" s="66"/>
      <c r="D399" s="66"/>
      <c r="E399" s="66"/>
      <c r="F399" s="12">
        <v>12313</v>
      </c>
    </row>
    <row r="400" spans="1:6" ht="12.75">
      <c r="A400" s="66" t="s">
        <v>858</v>
      </c>
      <c r="B400" s="66"/>
      <c r="C400" s="66"/>
      <c r="D400" s="66"/>
      <c r="E400" s="66"/>
      <c r="F400" s="12">
        <v>56556</v>
      </c>
    </row>
    <row r="401" spans="1:6" ht="12.75">
      <c r="A401" s="66" t="s">
        <v>859</v>
      </c>
      <c r="B401" s="66"/>
      <c r="C401" s="66"/>
      <c r="D401" s="66"/>
      <c r="E401" s="66"/>
      <c r="F401" s="12">
        <v>1180</v>
      </c>
    </row>
    <row r="402" spans="1:6" ht="12.75">
      <c r="A402" s="66" t="s">
        <v>860</v>
      </c>
      <c r="B402" s="66"/>
      <c r="C402" s="66"/>
      <c r="D402" s="66"/>
      <c r="E402" s="66"/>
      <c r="F402" s="12">
        <v>517</v>
      </c>
    </row>
    <row r="403" spans="1:6" ht="12.75">
      <c r="A403" s="109" t="s">
        <v>861</v>
      </c>
      <c r="B403" s="109"/>
      <c r="C403" s="109"/>
      <c r="D403" s="109"/>
      <c r="E403" s="109"/>
      <c r="F403" s="12">
        <v>10956</v>
      </c>
    </row>
    <row r="404" spans="1:6" ht="12.75">
      <c r="A404" s="109" t="s">
        <v>324</v>
      </c>
      <c r="B404" s="109"/>
      <c r="C404" s="109"/>
      <c r="D404" s="109"/>
      <c r="E404" s="109"/>
      <c r="F404" s="12">
        <v>183</v>
      </c>
    </row>
    <row r="405" spans="1:6" ht="12.75">
      <c r="A405" s="109" t="s">
        <v>862</v>
      </c>
      <c r="B405" s="109"/>
      <c r="C405" s="109"/>
      <c r="D405" s="109"/>
      <c r="E405" s="109"/>
      <c r="F405" s="12">
        <v>2584</v>
      </c>
    </row>
    <row r="406" spans="1:6" ht="12.75">
      <c r="A406" s="109" t="s">
        <v>863</v>
      </c>
      <c r="B406" s="109"/>
      <c r="C406" s="109"/>
      <c r="D406" s="109"/>
      <c r="E406" s="109"/>
      <c r="F406" s="12">
        <v>2067</v>
      </c>
    </row>
    <row r="407" spans="1:6" ht="12.75">
      <c r="A407" s="109" t="s">
        <v>892</v>
      </c>
      <c r="B407" s="109"/>
      <c r="C407" s="109"/>
      <c r="D407" s="109"/>
      <c r="E407" s="109"/>
      <c r="F407" s="12">
        <v>5168</v>
      </c>
    </row>
    <row r="408" spans="1:6" ht="12.75">
      <c r="A408" s="88" t="s">
        <v>534</v>
      </c>
      <c r="B408" s="88"/>
      <c r="C408" s="88"/>
      <c r="D408" s="88"/>
      <c r="E408" s="88"/>
      <c r="F408" s="5">
        <v>54841</v>
      </c>
    </row>
    <row r="409" spans="1:6" ht="12.75">
      <c r="A409" s="109" t="s">
        <v>535</v>
      </c>
      <c r="B409" s="109"/>
      <c r="C409" s="109"/>
      <c r="D409" s="109"/>
      <c r="E409" s="109"/>
      <c r="F409" s="12">
        <v>51748</v>
      </c>
    </row>
    <row r="410" spans="1:6" ht="12.75">
      <c r="A410" s="109" t="s">
        <v>536</v>
      </c>
      <c r="B410" s="109"/>
      <c r="C410" s="109"/>
      <c r="D410" s="109"/>
      <c r="E410" s="109"/>
      <c r="F410" s="12"/>
    </row>
    <row r="411" spans="1:6" ht="12.75">
      <c r="A411" s="109" t="s">
        <v>537</v>
      </c>
      <c r="B411" s="109"/>
      <c r="C411" s="109"/>
      <c r="D411" s="109"/>
      <c r="E411" s="109"/>
      <c r="F411" s="12">
        <v>1380</v>
      </c>
    </row>
    <row r="412" spans="1:6" ht="12.75">
      <c r="A412" s="109" t="s">
        <v>538</v>
      </c>
      <c r="B412" s="109"/>
      <c r="C412" s="109"/>
      <c r="D412" s="109"/>
      <c r="E412" s="109"/>
      <c r="F412" s="12">
        <v>1567</v>
      </c>
    </row>
    <row r="413" spans="1:6" ht="12.75">
      <c r="A413" s="109" t="s">
        <v>539</v>
      </c>
      <c r="B413" s="109"/>
      <c r="C413" s="109"/>
      <c r="D413" s="109"/>
      <c r="E413" s="109"/>
      <c r="F413" s="12">
        <v>56</v>
      </c>
    </row>
    <row r="414" spans="1:6" ht="12.75">
      <c r="A414" s="109" t="s">
        <v>540</v>
      </c>
      <c r="B414" s="109"/>
      <c r="C414" s="109"/>
      <c r="D414" s="109"/>
      <c r="E414" s="109"/>
      <c r="F414" s="12">
        <v>90</v>
      </c>
    </row>
    <row r="415" spans="1:6" ht="12.75">
      <c r="A415" s="88" t="s">
        <v>335</v>
      </c>
      <c r="B415" s="88"/>
      <c r="C415" s="88"/>
      <c r="D415" s="88"/>
      <c r="E415" s="88"/>
      <c r="F415" s="5">
        <v>168331</v>
      </c>
    </row>
    <row r="416" spans="1:6" ht="12.75">
      <c r="A416" s="88" t="s">
        <v>1199</v>
      </c>
      <c r="B416" s="88"/>
      <c r="C416" s="88"/>
      <c r="D416" s="88"/>
      <c r="E416" s="88"/>
      <c r="F416" s="5">
        <v>28940</v>
      </c>
    </row>
    <row r="417" spans="1:6" ht="12.75">
      <c r="A417" s="88" t="s">
        <v>1200</v>
      </c>
      <c r="B417" s="88"/>
      <c r="C417" s="88"/>
      <c r="D417" s="88"/>
      <c r="E417" s="88"/>
      <c r="F417" s="5">
        <v>50129</v>
      </c>
    </row>
    <row r="418" spans="1:6" ht="12.75">
      <c r="A418" s="88" t="s">
        <v>1201</v>
      </c>
      <c r="B418" s="88"/>
      <c r="C418" s="88"/>
      <c r="D418" s="88"/>
      <c r="E418" s="88"/>
      <c r="F418" s="5">
        <v>258</v>
      </c>
    </row>
    <row r="419" spans="1:6" ht="12.75">
      <c r="A419" s="88" t="s">
        <v>199</v>
      </c>
      <c r="B419" s="88"/>
      <c r="C419" s="88"/>
      <c r="D419" s="88"/>
      <c r="E419" s="88"/>
      <c r="F419" s="5">
        <v>512365</v>
      </c>
    </row>
    <row r="420" spans="1:6" ht="12.75">
      <c r="A420" s="88" t="s">
        <v>200</v>
      </c>
      <c r="B420" s="88"/>
      <c r="C420" s="88"/>
      <c r="D420" s="88"/>
      <c r="E420" s="88"/>
      <c r="F420" s="5">
        <v>30742</v>
      </c>
    </row>
    <row r="421" spans="1:6" ht="12.75">
      <c r="A421" s="88" t="s">
        <v>245</v>
      </c>
      <c r="B421" s="88"/>
      <c r="C421" s="88"/>
      <c r="D421" s="88"/>
      <c r="E421" s="88"/>
      <c r="F421" s="5">
        <v>34666</v>
      </c>
    </row>
    <row r="422" spans="1:6" ht="12.75">
      <c r="A422" s="88" t="s">
        <v>198</v>
      </c>
      <c r="B422" s="88"/>
      <c r="C422" s="88"/>
      <c r="D422" s="88"/>
      <c r="E422" s="88"/>
      <c r="F422" s="5">
        <v>577773</v>
      </c>
    </row>
    <row r="423" spans="1:6" ht="12.75">
      <c r="A423" s="88" t="s">
        <v>541</v>
      </c>
      <c r="B423" s="88"/>
      <c r="C423" s="88"/>
      <c r="D423" s="88"/>
      <c r="E423" s="88"/>
      <c r="F423" s="5">
        <v>11.18</v>
      </c>
    </row>
    <row r="424" ht="12.75">
      <c r="A424" s="11" t="s">
        <v>271</v>
      </c>
    </row>
    <row r="426" spans="1:5" ht="12.75">
      <c r="A426" s="109" t="s">
        <v>337</v>
      </c>
      <c r="B426" s="109"/>
      <c r="C426" s="38">
        <v>0.0868</v>
      </c>
      <c r="D426" s="109" t="s">
        <v>274</v>
      </c>
      <c r="E426" s="109"/>
    </row>
    <row r="428" spans="1:3" ht="12.75">
      <c r="A428" s="5" t="s">
        <v>244</v>
      </c>
      <c r="B428" s="5" t="s">
        <v>542</v>
      </c>
      <c r="C428" s="5">
        <v>577773</v>
      </c>
    </row>
    <row r="436" ht="12.75">
      <c r="F436" s="7" t="s">
        <v>543</v>
      </c>
    </row>
    <row r="438" spans="1:6" ht="12.75">
      <c r="A438" s="75" t="s">
        <v>263</v>
      </c>
      <c r="B438" s="75"/>
      <c r="C438" s="75"/>
      <c r="D438" s="75"/>
      <c r="E438" s="75"/>
      <c r="F438" s="75"/>
    </row>
    <row r="439" spans="1:6" ht="12.75">
      <c r="A439" s="75" t="s">
        <v>264</v>
      </c>
      <c r="B439" s="75"/>
      <c r="C439" s="75"/>
      <c r="D439" s="75"/>
      <c r="E439" s="75"/>
      <c r="F439" s="75"/>
    </row>
    <row r="440" spans="1:6" ht="12.75">
      <c r="A440" s="75" t="s">
        <v>544</v>
      </c>
      <c r="B440" s="75"/>
      <c r="C440" s="75"/>
      <c r="D440" s="75"/>
      <c r="E440" s="75"/>
      <c r="F440" s="75"/>
    </row>
    <row r="442" spans="1:6" ht="12.75">
      <c r="A442" s="112" t="s">
        <v>237</v>
      </c>
      <c r="B442" s="112"/>
      <c r="C442" s="112"/>
      <c r="D442" s="112"/>
      <c r="E442" s="112"/>
      <c r="F442" s="12" t="s">
        <v>192</v>
      </c>
    </row>
    <row r="443" spans="1:6" ht="12.75">
      <c r="A443" s="12" t="s">
        <v>193</v>
      </c>
      <c r="B443" s="12" t="s">
        <v>261</v>
      </c>
      <c r="C443" s="12" t="s">
        <v>194</v>
      </c>
      <c r="D443" s="12" t="s">
        <v>196</v>
      </c>
      <c r="E443" s="12" t="s">
        <v>195</v>
      </c>
      <c r="F443" s="110">
        <v>5</v>
      </c>
    </row>
    <row r="444" spans="1:6" ht="12.75">
      <c r="A444" s="12">
        <v>5774.8</v>
      </c>
      <c r="B444" s="12">
        <v>550</v>
      </c>
      <c r="C444" s="12">
        <v>1942.35</v>
      </c>
      <c r="D444" s="12" t="s">
        <v>278</v>
      </c>
      <c r="E444" s="12">
        <v>4061.38</v>
      </c>
      <c r="F444" s="110"/>
    </row>
    <row r="446" spans="1:3" ht="12.75">
      <c r="A446" s="111" t="s">
        <v>201</v>
      </c>
      <c r="B446" s="39" t="s">
        <v>545</v>
      </c>
      <c r="C446" s="110" t="s">
        <v>546</v>
      </c>
    </row>
    <row r="447" spans="1:3" ht="12.75">
      <c r="A447" s="111"/>
      <c r="B447" s="39" t="s">
        <v>547</v>
      </c>
      <c r="C447" s="110"/>
    </row>
    <row r="448" spans="1:3" ht="12.75">
      <c r="A448" s="39" t="s">
        <v>202</v>
      </c>
      <c r="B448" s="39" t="s">
        <v>548</v>
      </c>
      <c r="C448" s="12" t="s">
        <v>549</v>
      </c>
    </row>
    <row r="450" spans="1:6" ht="12.75">
      <c r="A450" s="88" t="s">
        <v>236</v>
      </c>
      <c r="B450" s="88"/>
      <c r="C450" s="88"/>
      <c r="D450" s="88"/>
      <c r="E450" s="88"/>
      <c r="F450" s="5">
        <v>160014</v>
      </c>
    </row>
    <row r="451" spans="1:6" ht="12.75">
      <c r="A451" s="109" t="s">
        <v>242</v>
      </c>
      <c r="B451" s="109"/>
      <c r="C451" s="109"/>
      <c r="D451" s="109"/>
      <c r="E451" s="109"/>
      <c r="F451" s="12"/>
    </row>
    <row r="452" spans="1:6" ht="12.75">
      <c r="A452" s="109" t="s">
        <v>550</v>
      </c>
      <c r="B452" s="109"/>
      <c r="C452" s="109"/>
      <c r="D452" s="109"/>
      <c r="E452" s="109"/>
      <c r="F452" s="12">
        <v>98899</v>
      </c>
    </row>
    <row r="453" spans="1:6" ht="12.75">
      <c r="A453" s="109" t="s">
        <v>551</v>
      </c>
      <c r="B453" s="109"/>
      <c r="C453" s="109"/>
      <c r="D453" s="109"/>
      <c r="E453" s="109"/>
      <c r="F453" s="12">
        <v>41744</v>
      </c>
    </row>
    <row r="454" spans="1:6" ht="12.75">
      <c r="A454" s="109" t="s">
        <v>241</v>
      </c>
      <c r="B454" s="109"/>
      <c r="C454" s="109"/>
      <c r="D454" s="109"/>
      <c r="E454" s="109"/>
      <c r="F454" s="12">
        <v>140643</v>
      </c>
    </row>
    <row r="455" spans="1:6" ht="12.75">
      <c r="A455" s="109" t="s">
        <v>552</v>
      </c>
      <c r="B455" s="109"/>
      <c r="C455" s="109"/>
      <c r="D455" s="109"/>
      <c r="E455" s="109"/>
      <c r="F455" s="12">
        <v>3673</v>
      </c>
    </row>
    <row r="456" spans="1:6" ht="12.75">
      <c r="A456" s="109" t="s">
        <v>553</v>
      </c>
      <c r="B456" s="109"/>
      <c r="C456" s="109"/>
      <c r="D456" s="109"/>
      <c r="E456" s="109"/>
      <c r="F456" s="12">
        <v>693</v>
      </c>
    </row>
    <row r="457" spans="1:6" ht="12.75">
      <c r="A457" s="109" t="s">
        <v>1787</v>
      </c>
      <c r="B457" s="109"/>
      <c r="C457" s="109"/>
      <c r="D457" s="109"/>
      <c r="E457" s="109"/>
      <c r="F457" s="12">
        <v>208</v>
      </c>
    </row>
    <row r="458" spans="1:6" ht="12.75">
      <c r="A458" s="109" t="s">
        <v>1788</v>
      </c>
      <c r="B458" s="109"/>
      <c r="C458" s="109"/>
      <c r="D458" s="109"/>
      <c r="E458" s="109"/>
      <c r="F458" s="12">
        <v>14797</v>
      </c>
    </row>
    <row r="459" spans="1:6" ht="12.75">
      <c r="A459" s="88" t="s">
        <v>197</v>
      </c>
      <c r="B459" s="88"/>
      <c r="C459" s="88"/>
      <c r="D459" s="88"/>
      <c r="E459" s="88"/>
      <c r="F459" s="5">
        <v>117752</v>
      </c>
    </row>
    <row r="460" spans="1:6" ht="12.75">
      <c r="A460" s="109" t="s">
        <v>1789</v>
      </c>
      <c r="B460" s="109"/>
      <c r="C460" s="109"/>
      <c r="D460" s="109"/>
      <c r="E460" s="109"/>
      <c r="F460" s="12">
        <v>39985</v>
      </c>
    </row>
    <row r="461" spans="1:6" ht="12.75">
      <c r="A461" s="109" t="s">
        <v>1790</v>
      </c>
      <c r="B461" s="109"/>
      <c r="C461" s="109"/>
      <c r="D461" s="109"/>
      <c r="E461" s="109"/>
      <c r="F461" s="12">
        <v>14657</v>
      </c>
    </row>
    <row r="462" spans="1:6" ht="12.75">
      <c r="A462" s="109" t="s">
        <v>1791</v>
      </c>
      <c r="B462" s="109"/>
      <c r="C462" s="109"/>
      <c r="D462" s="109"/>
      <c r="E462" s="109"/>
      <c r="F462" s="12">
        <v>32175</v>
      </c>
    </row>
    <row r="463" spans="1:6" ht="12.75">
      <c r="A463" s="109" t="s">
        <v>1792</v>
      </c>
      <c r="B463" s="109"/>
      <c r="C463" s="109"/>
      <c r="D463" s="109"/>
      <c r="E463" s="109"/>
      <c r="F463" s="12">
        <v>2153</v>
      </c>
    </row>
    <row r="464" spans="1:6" ht="12.75">
      <c r="A464" s="109" t="s">
        <v>1793</v>
      </c>
      <c r="B464" s="109"/>
      <c r="C464" s="109"/>
      <c r="D464" s="109"/>
      <c r="E464" s="109"/>
      <c r="F464" s="12">
        <v>693</v>
      </c>
    </row>
    <row r="465" spans="1:6" ht="12.75">
      <c r="A465" s="109" t="s">
        <v>1794</v>
      </c>
      <c r="B465" s="109"/>
      <c r="C465" s="109"/>
      <c r="D465" s="109"/>
      <c r="E465" s="109"/>
      <c r="F465" s="12">
        <v>14691</v>
      </c>
    </row>
    <row r="466" spans="1:6" ht="12.75">
      <c r="A466" s="109" t="s">
        <v>250</v>
      </c>
      <c r="B466" s="109"/>
      <c r="C466" s="109"/>
      <c r="D466" s="109"/>
      <c r="E466" s="109"/>
      <c r="F466" s="12">
        <v>231</v>
      </c>
    </row>
    <row r="467" spans="1:6" ht="12.75">
      <c r="A467" s="109" t="s">
        <v>1795</v>
      </c>
      <c r="B467" s="109"/>
      <c r="C467" s="109"/>
      <c r="D467" s="109"/>
      <c r="E467" s="109"/>
      <c r="F467" s="12">
        <v>3465</v>
      </c>
    </row>
    <row r="468" spans="1:6" ht="12.75">
      <c r="A468" s="109" t="s">
        <v>1796</v>
      </c>
      <c r="B468" s="109"/>
      <c r="C468" s="109"/>
      <c r="D468" s="109"/>
      <c r="E468" s="109"/>
      <c r="F468" s="12">
        <v>2772</v>
      </c>
    </row>
    <row r="469" spans="1:6" ht="12.75">
      <c r="A469" s="109" t="s">
        <v>1797</v>
      </c>
      <c r="B469" s="109"/>
      <c r="C469" s="109"/>
      <c r="D469" s="109"/>
      <c r="E469" s="109"/>
      <c r="F469" s="12">
        <v>6930</v>
      </c>
    </row>
    <row r="470" spans="1:6" ht="12.75">
      <c r="A470" s="88" t="s">
        <v>300</v>
      </c>
      <c r="B470" s="88"/>
      <c r="C470" s="88"/>
      <c r="D470" s="88"/>
      <c r="E470" s="88"/>
      <c r="F470" s="5">
        <v>175695</v>
      </c>
    </row>
    <row r="471" spans="1:6" ht="12.75">
      <c r="A471" s="88" t="s">
        <v>1196</v>
      </c>
      <c r="B471" s="88"/>
      <c r="C471" s="88"/>
      <c r="D471" s="88"/>
      <c r="E471" s="88"/>
      <c r="F471" s="5">
        <v>38807</v>
      </c>
    </row>
    <row r="472" spans="1:6" ht="12.75">
      <c r="A472" s="88" t="s">
        <v>1197</v>
      </c>
      <c r="B472" s="88"/>
      <c r="C472" s="88"/>
      <c r="D472" s="88"/>
      <c r="E472" s="88"/>
      <c r="F472" s="5">
        <v>67219</v>
      </c>
    </row>
    <row r="473" spans="1:6" ht="12.75">
      <c r="A473" s="88" t="s">
        <v>1198</v>
      </c>
      <c r="B473" s="88"/>
      <c r="C473" s="88"/>
      <c r="D473" s="88"/>
      <c r="E473" s="88"/>
      <c r="F473" s="5">
        <v>346</v>
      </c>
    </row>
    <row r="474" spans="1:6" ht="12.75">
      <c r="A474" s="88" t="s">
        <v>199</v>
      </c>
      <c r="B474" s="88"/>
      <c r="C474" s="88"/>
      <c r="D474" s="88"/>
      <c r="E474" s="88"/>
      <c r="F474" s="5">
        <v>559833</v>
      </c>
    </row>
    <row r="475" spans="1:6" ht="12.75">
      <c r="A475" s="88" t="s">
        <v>200</v>
      </c>
      <c r="B475" s="88"/>
      <c r="C475" s="88"/>
      <c r="D475" s="88"/>
      <c r="E475" s="88"/>
      <c r="F475" s="5">
        <v>33590</v>
      </c>
    </row>
    <row r="476" spans="1:6" ht="12.75">
      <c r="A476" s="88" t="s">
        <v>245</v>
      </c>
      <c r="B476" s="88"/>
      <c r="C476" s="88"/>
      <c r="D476" s="88"/>
      <c r="E476" s="88"/>
      <c r="F476" s="5">
        <v>37878</v>
      </c>
    </row>
    <row r="477" spans="1:6" ht="12.75">
      <c r="A477" s="88" t="s">
        <v>198</v>
      </c>
      <c r="B477" s="88"/>
      <c r="C477" s="88"/>
      <c r="D477" s="88"/>
      <c r="E477" s="88"/>
      <c r="F477" s="5">
        <v>631301</v>
      </c>
    </row>
    <row r="478" spans="1:6" ht="12.75">
      <c r="A478" s="88" t="s">
        <v>1798</v>
      </c>
      <c r="B478" s="88"/>
      <c r="C478" s="88"/>
      <c r="D478" s="88"/>
      <c r="E478" s="88"/>
      <c r="F478" s="5">
        <v>9.11</v>
      </c>
    </row>
    <row r="479" ht="12.75">
      <c r="A479" s="11" t="s">
        <v>271</v>
      </c>
    </row>
    <row r="481" spans="1:5" ht="12.75">
      <c r="A481" s="114" t="s">
        <v>337</v>
      </c>
      <c r="B481" s="116"/>
      <c r="C481" s="38">
        <v>0.1065</v>
      </c>
      <c r="D481" s="114" t="s">
        <v>274</v>
      </c>
      <c r="E481" s="116"/>
    </row>
    <row r="483" spans="1:3" ht="12.75">
      <c r="A483" s="5" t="s">
        <v>244</v>
      </c>
      <c r="B483" s="5" t="s">
        <v>1799</v>
      </c>
      <c r="C483" s="5">
        <v>631301</v>
      </c>
    </row>
    <row r="499" ht="12.75">
      <c r="F499" s="7" t="s">
        <v>1800</v>
      </c>
    </row>
    <row r="501" spans="1:6" ht="12.75">
      <c r="A501" s="75" t="s">
        <v>263</v>
      </c>
      <c r="B501" s="75"/>
      <c r="C501" s="75"/>
      <c r="D501" s="75"/>
      <c r="E501" s="75"/>
      <c r="F501" s="75"/>
    </row>
    <row r="502" spans="1:6" ht="12.75">
      <c r="A502" s="75" t="s">
        <v>264</v>
      </c>
      <c r="B502" s="75"/>
      <c r="C502" s="75"/>
      <c r="D502" s="75"/>
      <c r="E502" s="75"/>
      <c r="F502" s="75"/>
    </row>
    <row r="503" spans="1:6" ht="12.75">
      <c r="A503" s="75" t="s">
        <v>1801</v>
      </c>
      <c r="B503" s="75"/>
      <c r="C503" s="75"/>
      <c r="D503" s="75"/>
      <c r="E503" s="75"/>
      <c r="F503" s="75"/>
    </row>
    <row r="505" spans="1:6" ht="12.75">
      <c r="A505" s="112" t="s">
        <v>237</v>
      </c>
      <c r="B505" s="112"/>
      <c r="C505" s="112"/>
      <c r="D505" s="112"/>
      <c r="E505" s="112"/>
      <c r="F505" s="12" t="s">
        <v>192</v>
      </c>
    </row>
    <row r="506" spans="1:6" ht="12.75">
      <c r="A506" s="12" t="s">
        <v>193</v>
      </c>
      <c r="B506" s="12" t="s">
        <v>261</v>
      </c>
      <c r="C506" s="12" t="s">
        <v>194</v>
      </c>
      <c r="D506" s="12" t="s">
        <v>196</v>
      </c>
      <c r="E506" s="12" t="s">
        <v>195</v>
      </c>
      <c r="F506" s="12">
        <v>9</v>
      </c>
    </row>
    <row r="507" spans="1:6" ht="12.75">
      <c r="A507" s="12">
        <v>3761.4</v>
      </c>
      <c r="B507" s="12">
        <v>611</v>
      </c>
      <c r="C507" s="12">
        <v>839</v>
      </c>
      <c r="D507" s="12" t="s">
        <v>278</v>
      </c>
      <c r="E507" s="12">
        <v>2044</v>
      </c>
      <c r="F507" s="12" t="s">
        <v>306</v>
      </c>
    </row>
    <row r="509" spans="1:3" ht="12.75">
      <c r="A509" s="111" t="s">
        <v>201</v>
      </c>
      <c r="B509" s="39" t="s">
        <v>1802</v>
      </c>
      <c r="C509" s="110" t="s">
        <v>1803</v>
      </c>
    </row>
    <row r="510" spans="1:3" ht="12.75">
      <c r="A510" s="111"/>
      <c r="B510" s="39" t="s">
        <v>1804</v>
      </c>
      <c r="C510" s="110"/>
    </row>
    <row r="511" spans="1:3" ht="12.75">
      <c r="A511" s="39" t="s">
        <v>202</v>
      </c>
      <c r="B511" s="39" t="s">
        <v>1805</v>
      </c>
      <c r="C511" s="12" t="s">
        <v>1806</v>
      </c>
    </row>
    <row r="513" spans="1:6" ht="12.75">
      <c r="A513" s="88" t="s">
        <v>236</v>
      </c>
      <c r="B513" s="88"/>
      <c r="C513" s="88"/>
      <c r="D513" s="88"/>
      <c r="E513" s="88"/>
      <c r="F513" s="5">
        <v>95674</v>
      </c>
    </row>
    <row r="514" spans="1:6" ht="12.75">
      <c r="A514" s="109" t="s">
        <v>242</v>
      </c>
      <c r="B514" s="109"/>
      <c r="C514" s="109"/>
      <c r="D514" s="109"/>
      <c r="E514" s="109"/>
      <c r="F514" s="12"/>
    </row>
    <row r="515" spans="1:6" ht="12.75">
      <c r="A515" s="109" t="s">
        <v>1807</v>
      </c>
      <c r="B515" s="109"/>
      <c r="C515" s="109"/>
      <c r="D515" s="109"/>
      <c r="E515" s="109"/>
      <c r="F515" s="12">
        <v>44899</v>
      </c>
    </row>
    <row r="516" spans="1:6" ht="12.75">
      <c r="A516" s="109" t="s">
        <v>1808</v>
      </c>
      <c r="B516" s="109"/>
      <c r="C516" s="109"/>
      <c r="D516" s="109"/>
      <c r="E516" s="109"/>
      <c r="F516" s="12">
        <v>38166</v>
      </c>
    </row>
    <row r="517" spans="1:6" ht="12.75">
      <c r="A517" s="109" t="s">
        <v>286</v>
      </c>
      <c r="B517" s="109"/>
      <c r="C517" s="109"/>
      <c r="D517" s="109"/>
      <c r="E517" s="109"/>
      <c r="F517" s="12">
        <v>83065</v>
      </c>
    </row>
    <row r="518" spans="1:6" ht="12.75">
      <c r="A518" s="109" t="s">
        <v>1809</v>
      </c>
      <c r="B518" s="109"/>
      <c r="C518" s="109"/>
      <c r="D518" s="109"/>
      <c r="E518" s="109"/>
      <c r="F518" s="12">
        <v>2392</v>
      </c>
    </row>
    <row r="519" spans="1:6" ht="12.75">
      <c r="A519" s="109" t="s">
        <v>1810</v>
      </c>
      <c r="B519" s="109"/>
      <c r="C519" s="109"/>
      <c r="D519" s="109"/>
      <c r="E519" s="109"/>
      <c r="F519" s="12">
        <v>451</v>
      </c>
    </row>
    <row r="520" spans="1:6" ht="12.75">
      <c r="A520" s="109" t="s">
        <v>1811</v>
      </c>
      <c r="B520" s="109"/>
      <c r="C520" s="109"/>
      <c r="D520" s="109"/>
      <c r="E520" s="109"/>
      <c r="F520" s="12">
        <v>135</v>
      </c>
    </row>
    <row r="521" spans="1:6" ht="12.75">
      <c r="A521" s="109" t="s">
        <v>1812</v>
      </c>
      <c r="B521" s="109"/>
      <c r="C521" s="109"/>
      <c r="D521" s="109"/>
      <c r="E521" s="109"/>
      <c r="F521" s="12">
        <v>9631</v>
      </c>
    </row>
    <row r="522" spans="1:6" ht="12.75">
      <c r="A522" s="88" t="s">
        <v>197</v>
      </c>
      <c r="B522" s="88"/>
      <c r="C522" s="88"/>
      <c r="D522" s="88"/>
      <c r="E522" s="88"/>
      <c r="F522" s="5">
        <v>116755</v>
      </c>
    </row>
    <row r="523" spans="1:6" ht="12.75">
      <c r="A523" s="109" t="s">
        <v>1813</v>
      </c>
      <c r="B523" s="109"/>
      <c r="C523" s="109"/>
      <c r="D523" s="109"/>
      <c r="E523" s="109"/>
      <c r="F523" s="12">
        <v>26006</v>
      </c>
    </row>
    <row r="524" spans="1:6" ht="12.75">
      <c r="A524" s="109" t="s">
        <v>1814</v>
      </c>
      <c r="B524" s="109"/>
      <c r="C524" s="109"/>
      <c r="D524" s="109"/>
      <c r="E524" s="109"/>
      <c r="F524" s="12">
        <v>9533</v>
      </c>
    </row>
    <row r="525" spans="1:6" ht="12.75">
      <c r="A525" s="109" t="s">
        <v>1815</v>
      </c>
      <c r="B525" s="109"/>
      <c r="C525" s="109"/>
      <c r="D525" s="109"/>
      <c r="E525" s="109"/>
      <c r="F525" s="12">
        <v>61448</v>
      </c>
    </row>
    <row r="526" spans="1:6" ht="12.75">
      <c r="A526" s="109" t="s">
        <v>1816</v>
      </c>
      <c r="B526" s="109"/>
      <c r="C526" s="109"/>
      <c r="D526" s="109"/>
      <c r="E526" s="109"/>
      <c r="F526" s="12">
        <v>1095</v>
      </c>
    </row>
    <row r="527" spans="1:6" ht="12.75">
      <c r="A527" s="109" t="s">
        <v>1817</v>
      </c>
      <c r="B527" s="109"/>
      <c r="C527" s="109"/>
      <c r="D527" s="109"/>
      <c r="E527" s="109"/>
      <c r="F527" s="12">
        <v>451</v>
      </c>
    </row>
    <row r="528" spans="1:6" ht="12.75">
      <c r="A528" s="109" t="s">
        <v>1818</v>
      </c>
      <c r="B528" s="109"/>
      <c r="C528" s="109"/>
      <c r="D528" s="109"/>
      <c r="E528" s="109"/>
      <c r="F528" s="12">
        <v>9569</v>
      </c>
    </row>
    <row r="529" spans="1:6" ht="12.75">
      <c r="A529" s="109" t="s">
        <v>1819</v>
      </c>
      <c r="B529" s="109"/>
      <c r="C529" s="109"/>
      <c r="D529" s="109"/>
      <c r="E529" s="109"/>
      <c r="F529" s="12">
        <v>77</v>
      </c>
    </row>
    <row r="530" spans="1:6" ht="12.75">
      <c r="A530" s="109" t="s">
        <v>1820</v>
      </c>
      <c r="B530" s="109"/>
      <c r="C530" s="109"/>
      <c r="D530" s="109"/>
      <c r="E530" s="109"/>
      <c r="F530" s="12">
        <v>2257</v>
      </c>
    </row>
    <row r="531" spans="1:6" ht="12.75">
      <c r="A531" s="109" t="s">
        <v>1821</v>
      </c>
      <c r="B531" s="109"/>
      <c r="C531" s="109"/>
      <c r="D531" s="109"/>
      <c r="E531" s="109"/>
      <c r="F531" s="12">
        <v>1805</v>
      </c>
    </row>
    <row r="532" spans="1:6" ht="12.75">
      <c r="A532" s="109" t="s">
        <v>1822</v>
      </c>
      <c r="B532" s="109"/>
      <c r="C532" s="109"/>
      <c r="D532" s="109"/>
      <c r="E532" s="109"/>
      <c r="F532" s="12">
        <v>4514</v>
      </c>
    </row>
    <row r="533" spans="1:6" ht="12.75">
      <c r="A533" s="88" t="s">
        <v>534</v>
      </c>
      <c r="B533" s="88"/>
      <c r="C533" s="88"/>
      <c r="D533" s="88"/>
      <c r="E533" s="88"/>
      <c r="F533" s="5">
        <v>109680</v>
      </c>
    </row>
    <row r="534" spans="1:6" ht="12.75">
      <c r="A534" s="109" t="s">
        <v>1823</v>
      </c>
      <c r="B534" s="109"/>
      <c r="C534" s="109"/>
      <c r="D534" s="109"/>
      <c r="E534" s="109"/>
      <c r="F534" s="12">
        <v>103495</v>
      </c>
    </row>
    <row r="535" spans="1:6" ht="12.75">
      <c r="A535" s="109" t="s">
        <v>536</v>
      </c>
      <c r="B535" s="109"/>
      <c r="C535" s="109"/>
      <c r="D535" s="109"/>
      <c r="E535" s="109"/>
      <c r="F535" s="12"/>
    </row>
    <row r="536" spans="1:6" ht="12.75">
      <c r="A536" s="109" t="s">
        <v>1824</v>
      </c>
      <c r="B536" s="109"/>
      <c r="C536" s="109"/>
      <c r="D536" s="109"/>
      <c r="E536" s="109"/>
      <c r="F536" s="12">
        <v>2760</v>
      </c>
    </row>
    <row r="537" spans="1:6" ht="12.75">
      <c r="A537" s="109" t="s">
        <v>1825</v>
      </c>
      <c r="B537" s="109"/>
      <c r="C537" s="109"/>
      <c r="D537" s="109"/>
      <c r="E537" s="109"/>
      <c r="F537" s="12">
        <v>3134</v>
      </c>
    </row>
    <row r="538" spans="1:6" ht="12.75">
      <c r="A538" s="109" t="s">
        <v>1826</v>
      </c>
      <c r="B538" s="109"/>
      <c r="C538" s="109"/>
      <c r="D538" s="109"/>
      <c r="E538" s="109"/>
      <c r="F538" s="12">
        <v>112</v>
      </c>
    </row>
    <row r="539" spans="1:6" ht="12.75">
      <c r="A539" s="109" t="s">
        <v>1827</v>
      </c>
      <c r="B539" s="109"/>
      <c r="C539" s="109"/>
      <c r="D539" s="109"/>
      <c r="E539" s="109"/>
      <c r="F539" s="12">
        <v>179</v>
      </c>
    </row>
    <row r="540" spans="1:6" ht="12.75">
      <c r="A540" s="88" t="s">
        <v>335</v>
      </c>
      <c r="B540" s="88"/>
      <c r="C540" s="88"/>
      <c r="D540" s="88"/>
      <c r="E540" s="88"/>
      <c r="F540" s="5">
        <v>56106</v>
      </c>
    </row>
    <row r="541" spans="1:6" ht="12.75">
      <c r="A541" s="88" t="s">
        <v>1193</v>
      </c>
      <c r="B541" s="88"/>
      <c r="C541" s="88"/>
      <c r="D541" s="88"/>
      <c r="E541" s="88"/>
      <c r="F541" s="5">
        <v>25277</v>
      </c>
    </row>
    <row r="542" spans="1:6" ht="12.75">
      <c r="A542" s="88" t="s">
        <v>1194</v>
      </c>
      <c r="B542" s="88"/>
      <c r="C542" s="88"/>
      <c r="D542" s="88"/>
      <c r="E542" s="88"/>
      <c r="F542" s="5">
        <v>43783</v>
      </c>
    </row>
    <row r="543" spans="1:6" ht="12.75">
      <c r="A543" s="88" t="s">
        <v>1195</v>
      </c>
      <c r="B543" s="88"/>
      <c r="C543" s="88"/>
      <c r="D543" s="88"/>
      <c r="E543" s="88"/>
      <c r="F543" s="5">
        <v>226</v>
      </c>
    </row>
    <row r="544" spans="1:6" ht="12.75">
      <c r="A544" s="88" t="s">
        <v>199</v>
      </c>
      <c r="B544" s="88"/>
      <c r="C544" s="88"/>
      <c r="D544" s="88"/>
      <c r="E544" s="88"/>
      <c r="F544" s="5">
        <v>447501</v>
      </c>
    </row>
    <row r="545" spans="1:6" ht="12.75">
      <c r="A545" s="88" t="s">
        <v>200</v>
      </c>
      <c r="B545" s="88"/>
      <c r="C545" s="88"/>
      <c r="D545" s="88"/>
      <c r="E545" s="88"/>
      <c r="F545" s="5">
        <v>26850</v>
      </c>
    </row>
    <row r="546" spans="1:6" ht="12.75">
      <c r="A546" s="88" t="s">
        <v>245</v>
      </c>
      <c r="B546" s="88"/>
      <c r="C546" s="88"/>
      <c r="D546" s="88"/>
      <c r="E546" s="88"/>
      <c r="F546" s="5">
        <v>30278</v>
      </c>
    </row>
    <row r="547" spans="1:6" ht="12.75">
      <c r="A547" s="88" t="s">
        <v>198</v>
      </c>
      <c r="B547" s="88"/>
      <c r="C547" s="88"/>
      <c r="D547" s="88"/>
      <c r="E547" s="88"/>
      <c r="F547" s="5">
        <v>504629</v>
      </c>
    </row>
    <row r="548" spans="1:6" ht="12.75">
      <c r="A548" s="88" t="s">
        <v>1828</v>
      </c>
      <c r="B548" s="88"/>
      <c r="C548" s="88"/>
      <c r="D548" s="88"/>
      <c r="E548" s="88"/>
      <c r="F548" s="5">
        <v>11.18</v>
      </c>
    </row>
    <row r="549" ht="12.75">
      <c r="A549" s="11" t="s">
        <v>271</v>
      </c>
    </row>
    <row r="551" spans="1:5" ht="12.75">
      <c r="A551" s="109" t="s">
        <v>337</v>
      </c>
      <c r="B551" s="109"/>
      <c r="C551" s="38">
        <v>0.087</v>
      </c>
      <c r="D551" s="109" t="s">
        <v>1829</v>
      </c>
      <c r="E551" s="109"/>
    </row>
    <row r="553" spans="1:3" ht="12.75">
      <c r="A553" s="5" t="s">
        <v>244</v>
      </c>
      <c r="B553" s="5" t="s">
        <v>1830</v>
      </c>
      <c r="C553" s="5">
        <v>504629</v>
      </c>
    </row>
    <row r="563" ht="12.75">
      <c r="F563" s="7" t="s">
        <v>1831</v>
      </c>
    </row>
    <row r="565" spans="1:6" ht="12.75">
      <c r="A565" s="75" t="s">
        <v>263</v>
      </c>
      <c r="B565" s="75"/>
      <c r="C565" s="75"/>
      <c r="D565" s="75"/>
      <c r="E565" s="75"/>
      <c r="F565" s="75"/>
    </row>
    <row r="566" spans="1:6" ht="12.75">
      <c r="A566" s="75" t="s">
        <v>343</v>
      </c>
      <c r="B566" s="75"/>
      <c r="C566" s="75"/>
      <c r="D566" s="75"/>
      <c r="E566" s="75"/>
      <c r="F566" s="75"/>
    </row>
    <row r="567" spans="1:6" ht="12.75">
      <c r="A567" s="75" t="s">
        <v>1832</v>
      </c>
      <c r="B567" s="75"/>
      <c r="C567" s="75"/>
      <c r="D567" s="75"/>
      <c r="E567" s="75"/>
      <c r="F567" s="75"/>
    </row>
    <row r="569" spans="1:6" ht="12.75">
      <c r="A569" s="112" t="s">
        <v>237</v>
      </c>
      <c r="B569" s="112"/>
      <c r="C569" s="112"/>
      <c r="D569" s="112"/>
      <c r="E569" s="112"/>
      <c r="F569" s="12" t="s">
        <v>192</v>
      </c>
    </row>
    <row r="570" spans="1:6" ht="12.75">
      <c r="A570" s="12" t="s">
        <v>193</v>
      </c>
      <c r="B570" s="12" t="s">
        <v>261</v>
      </c>
      <c r="C570" s="12" t="s">
        <v>194</v>
      </c>
      <c r="D570" s="12" t="s">
        <v>196</v>
      </c>
      <c r="E570" s="12" t="s">
        <v>195</v>
      </c>
      <c r="F570" s="110">
        <v>5</v>
      </c>
    </row>
    <row r="571" spans="1:6" ht="12.75">
      <c r="A571" s="12">
        <v>5724</v>
      </c>
      <c r="B571" s="12">
        <v>556</v>
      </c>
      <c r="C571" s="12">
        <v>1593.88</v>
      </c>
      <c r="D571" s="12" t="s">
        <v>278</v>
      </c>
      <c r="E571" s="12">
        <v>5508</v>
      </c>
      <c r="F571" s="110"/>
    </row>
    <row r="573" spans="1:3" ht="12.75">
      <c r="A573" s="111" t="s">
        <v>201</v>
      </c>
      <c r="B573" s="39" t="s">
        <v>1833</v>
      </c>
      <c r="C573" s="110" t="s">
        <v>1834</v>
      </c>
    </row>
    <row r="574" spans="1:3" ht="12.75">
      <c r="A574" s="111"/>
      <c r="B574" s="39" t="s">
        <v>1835</v>
      </c>
      <c r="C574" s="110"/>
    </row>
    <row r="575" spans="1:3" ht="12.75">
      <c r="A575" s="39" t="s">
        <v>202</v>
      </c>
      <c r="B575" s="39" t="s">
        <v>234</v>
      </c>
      <c r="C575" s="12" t="s">
        <v>549</v>
      </c>
    </row>
    <row r="577" spans="1:6" ht="12.75">
      <c r="A577" s="88" t="s">
        <v>236</v>
      </c>
      <c r="B577" s="88"/>
      <c r="C577" s="88"/>
      <c r="D577" s="88"/>
      <c r="E577" s="88"/>
      <c r="F577" s="5">
        <v>156639</v>
      </c>
    </row>
    <row r="578" spans="1:6" ht="12.75">
      <c r="A578" s="109" t="s">
        <v>242</v>
      </c>
      <c r="B578" s="109"/>
      <c r="C578" s="109"/>
      <c r="D578" s="109"/>
      <c r="E578" s="109"/>
      <c r="F578" s="12"/>
    </row>
    <row r="579" spans="1:6" ht="12.75">
      <c r="A579" s="109" t="s">
        <v>1836</v>
      </c>
      <c r="B579" s="109"/>
      <c r="C579" s="109"/>
      <c r="D579" s="109"/>
      <c r="E579" s="109"/>
      <c r="F579" s="12">
        <v>95866</v>
      </c>
    </row>
    <row r="580" spans="1:6" ht="12.75">
      <c r="A580" s="109" t="s">
        <v>551</v>
      </c>
      <c r="B580" s="109"/>
      <c r="C580" s="109"/>
      <c r="D580" s="109"/>
      <c r="E580" s="109"/>
      <c r="F580" s="12">
        <v>41744</v>
      </c>
    </row>
    <row r="581" spans="1:6" ht="12.75">
      <c r="A581" s="109" t="s">
        <v>241</v>
      </c>
      <c r="B581" s="109"/>
      <c r="C581" s="109"/>
      <c r="D581" s="109"/>
      <c r="E581" s="109"/>
      <c r="F581" s="12">
        <v>137610</v>
      </c>
    </row>
    <row r="582" spans="1:6" ht="12.75">
      <c r="A582" s="109" t="s">
        <v>1837</v>
      </c>
      <c r="B582" s="109"/>
      <c r="C582" s="109"/>
      <c r="D582" s="109"/>
      <c r="E582" s="109"/>
      <c r="F582" s="12">
        <v>3640</v>
      </c>
    </row>
    <row r="583" spans="1:6" ht="12.75">
      <c r="A583" s="109" t="s">
        <v>1838</v>
      </c>
      <c r="B583" s="109"/>
      <c r="C583" s="109"/>
      <c r="D583" s="109"/>
      <c r="E583" s="109"/>
      <c r="F583" s="12">
        <v>687</v>
      </c>
    </row>
    <row r="584" spans="1:6" ht="12.75">
      <c r="A584" s="109" t="s">
        <v>1839</v>
      </c>
      <c r="B584" s="109"/>
      <c r="C584" s="109"/>
      <c r="D584" s="109"/>
      <c r="E584" s="109"/>
      <c r="F584" s="12">
        <v>206</v>
      </c>
    </row>
    <row r="585" spans="1:6" ht="12.75">
      <c r="A585" s="109" t="s">
        <v>1840</v>
      </c>
      <c r="B585" s="109"/>
      <c r="C585" s="109"/>
      <c r="D585" s="109"/>
      <c r="E585" s="109"/>
      <c r="F585" s="12">
        <v>14496</v>
      </c>
    </row>
    <row r="586" spans="1:6" ht="12.75">
      <c r="A586" s="88" t="s">
        <v>197</v>
      </c>
      <c r="B586" s="88"/>
      <c r="C586" s="88"/>
      <c r="D586" s="88"/>
      <c r="E586" s="88"/>
      <c r="F586" s="5">
        <v>149224</v>
      </c>
    </row>
    <row r="587" spans="1:6" ht="12.75">
      <c r="A587" s="109" t="s">
        <v>1841</v>
      </c>
      <c r="B587" s="109"/>
      <c r="C587" s="109"/>
      <c r="D587" s="109"/>
      <c r="E587" s="109"/>
      <c r="F587" s="12">
        <v>39118</v>
      </c>
    </row>
    <row r="588" spans="1:6" ht="12.75">
      <c r="A588" s="109" t="s">
        <v>1842</v>
      </c>
      <c r="B588" s="109"/>
      <c r="C588" s="109"/>
      <c r="D588" s="109"/>
      <c r="E588" s="109"/>
      <c r="F588" s="12">
        <v>14339</v>
      </c>
    </row>
    <row r="589" spans="1:6" ht="12.75">
      <c r="A589" s="109" t="s">
        <v>1843</v>
      </c>
      <c r="B589" s="109"/>
      <c r="C589" s="109"/>
      <c r="D589" s="109"/>
      <c r="E589" s="109"/>
      <c r="F589" s="12">
        <v>65103</v>
      </c>
    </row>
    <row r="590" spans="1:6" ht="12.75">
      <c r="A590" s="109" t="s">
        <v>1265</v>
      </c>
      <c r="B590" s="109"/>
      <c r="C590" s="109"/>
      <c r="D590" s="109"/>
      <c r="E590" s="109"/>
      <c r="F590" s="12">
        <v>2133</v>
      </c>
    </row>
    <row r="591" spans="1:6" ht="12.75">
      <c r="A591" s="109" t="s">
        <v>1266</v>
      </c>
      <c r="B591" s="109"/>
      <c r="C591" s="109"/>
      <c r="D591" s="109"/>
      <c r="E591" s="109"/>
      <c r="F591" s="12">
        <v>687</v>
      </c>
    </row>
    <row r="592" spans="1:6" ht="12.75">
      <c r="A592" s="109" t="s">
        <v>1267</v>
      </c>
      <c r="B592" s="109"/>
      <c r="C592" s="109"/>
      <c r="D592" s="109"/>
      <c r="E592" s="109"/>
      <c r="F592" s="12">
        <v>14562</v>
      </c>
    </row>
    <row r="593" spans="1:6" ht="12.75">
      <c r="A593" s="109" t="s">
        <v>839</v>
      </c>
      <c r="B593" s="109"/>
      <c r="C593" s="109"/>
      <c r="D593" s="109"/>
      <c r="E593" s="109"/>
      <c r="F593" s="12">
        <v>231</v>
      </c>
    </row>
    <row r="594" spans="1:6" ht="12.75">
      <c r="A594" s="109" t="s">
        <v>1268</v>
      </c>
      <c r="B594" s="109"/>
      <c r="C594" s="109"/>
      <c r="D594" s="109"/>
      <c r="E594" s="109"/>
      <c r="F594" s="12">
        <v>3434</v>
      </c>
    </row>
    <row r="595" spans="1:6" ht="12.75">
      <c r="A595" s="109" t="s">
        <v>1269</v>
      </c>
      <c r="B595" s="109"/>
      <c r="C595" s="109"/>
      <c r="D595" s="109"/>
      <c r="E595" s="109"/>
      <c r="F595" s="12">
        <v>2748</v>
      </c>
    </row>
    <row r="596" spans="1:6" ht="12.75">
      <c r="A596" s="109" t="s">
        <v>1270</v>
      </c>
      <c r="B596" s="109"/>
      <c r="C596" s="109"/>
      <c r="D596" s="109"/>
      <c r="E596" s="109"/>
      <c r="F596" s="12">
        <v>6869</v>
      </c>
    </row>
    <row r="597" spans="1:6" ht="12.75">
      <c r="A597" s="88" t="s">
        <v>300</v>
      </c>
      <c r="B597" s="88"/>
      <c r="C597" s="88"/>
      <c r="D597" s="88"/>
      <c r="E597" s="88"/>
      <c r="F597" s="5">
        <v>143610</v>
      </c>
    </row>
    <row r="598" spans="1:6" ht="12.75">
      <c r="A598" s="88" t="s">
        <v>1190</v>
      </c>
      <c r="B598" s="88"/>
      <c r="C598" s="88"/>
      <c r="D598" s="88"/>
      <c r="E598" s="88"/>
      <c r="F598" s="5">
        <v>38465</v>
      </c>
    </row>
    <row r="599" spans="1:6" ht="12.75">
      <c r="A599" s="88" t="s">
        <v>1191</v>
      </c>
      <c r="B599" s="88"/>
      <c r="C599" s="88"/>
      <c r="D599" s="88"/>
      <c r="E599" s="88"/>
      <c r="F599" s="5">
        <v>66627</v>
      </c>
    </row>
    <row r="600" spans="1:6" ht="12.75">
      <c r="A600" s="88" t="s">
        <v>1192</v>
      </c>
      <c r="B600" s="88"/>
      <c r="C600" s="88"/>
      <c r="D600" s="88"/>
      <c r="E600" s="88"/>
      <c r="F600" s="5">
        <v>343</v>
      </c>
    </row>
    <row r="601" spans="1:6" ht="12.75">
      <c r="A601" s="88" t="s">
        <v>199</v>
      </c>
      <c r="B601" s="88"/>
      <c r="C601" s="88"/>
      <c r="D601" s="88"/>
      <c r="E601" s="88"/>
      <c r="F601" s="5">
        <v>554908</v>
      </c>
    </row>
    <row r="602" spans="1:6" ht="12.75">
      <c r="A602" s="88" t="s">
        <v>200</v>
      </c>
      <c r="B602" s="88"/>
      <c r="C602" s="88"/>
      <c r="D602" s="88"/>
      <c r="E602" s="88"/>
      <c r="F602" s="5">
        <v>33294</v>
      </c>
    </row>
    <row r="603" spans="1:6" ht="12.75">
      <c r="A603" s="88" t="s">
        <v>245</v>
      </c>
      <c r="B603" s="88"/>
      <c r="C603" s="88"/>
      <c r="D603" s="88"/>
      <c r="E603" s="88"/>
      <c r="F603" s="5">
        <v>37545</v>
      </c>
    </row>
    <row r="604" spans="1:6" ht="12.75">
      <c r="A604" s="88" t="s">
        <v>198</v>
      </c>
      <c r="B604" s="88"/>
      <c r="C604" s="88"/>
      <c r="D604" s="88"/>
      <c r="E604" s="88"/>
      <c r="F604" s="5">
        <v>625747</v>
      </c>
    </row>
    <row r="605" spans="1:6" ht="12.75">
      <c r="A605" s="88" t="s">
        <v>1271</v>
      </c>
      <c r="B605" s="88"/>
      <c r="C605" s="88"/>
      <c r="D605" s="88"/>
      <c r="E605" s="88"/>
      <c r="F605" s="5">
        <v>9.11</v>
      </c>
    </row>
    <row r="606" ht="12.75">
      <c r="A606" s="11" t="s">
        <v>271</v>
      </c>
    </row>
    <row r="608" spans="1:5" ht="12.75">
      <c r="A608" s="139" t="s">
        <v>337</v>
      </c>
      <c r="B608" s="139"/>
      <c r="C608" s="48">
        <v>0.106</v>
      </c>
      <c r="D608" s="139" t="s">
        <v>1829</v>
      </c>
      <c r="E608" s="139"/>
    </row>
    <row r="612" spans="1:4" ht="12.75">
      <c r="A612" s="5" t="s">
        <v>244</v>
      </c>
      <c r="B612" s="5" t="s">
        <v>1272</v>
      </c>
      <c r="C612" s="5">
        <v>625747</v>
      </c>
      <c r="D612" s="5"/>
    </row>
    <row r="623" ht="12.75">
      <c r="F623" s="7" t="s">
        <v>1273</v>
      </c>
    </row>
    <row r="625" spans="1:6" ht="12.75">
      <c r="A625" s="113" t="s">
        <v>263</v>
      </c>
      <c r="B625" s="113"/>
      <c r="C625" s="113"/>
      <c r="D625" s="113"/>
      <c r="E625" s="113"/>
      <c r="F625" s="113"/>
    </row>
    <row r="626" spans="1:6" ht="12.75">
      <c r="A626" s="113" t="s">
        <v>1274</v>
      </c>
      <c r="B626" s="113"/>
      <c r="C626" s="113"/>
      <c r="D626" s="113"/>
      <c r="E626" s="113"/>
      <c r="F626" s="113"/>
    </row>
    <row r="627" spans="1:6" ht="12.75">
      <c r="A627" s="113" t="s">
        <v>1275</v>
      </c>
      <c r="B627" s="113"/>
      <c r="C627" s="113"/>
      <c r="D627" s="113"/>
      <c r="E627" s="113"/>
      <c r="F627" s="113"/>
    </row>
    <row r="629" spans="1:6" ht="12.75">
      <c r="A629" s="112" t="s">
        <v>237</v>
      </c>
      <c r="B629" s="112"/>
      <c r="C629" s="112"/>
      <c r="D629" s="112"/>
      <c r="E629" s="112"/>
      <c r="F629" s="12" t="s">
        <v>192</v>
      </c>
    </row>
    <row r="630" spans="1:6" ht="12.75">
      <c r="A630" s="12" t="s">
        <v>193</v>
      </c>
      <c r="B630" s="12" t="s">
        <v>261</v>
      </c>
      <c r="C630" s="12" t="s">
        <v>194</v>
      </c>
      <c r="D630" s="12" t="s">
        <v>196</v>
      </c>
      <c r="E630" s="12" t="s">
        <v>195</v>
      </c>
      <c r="F630" s="12">
        <v>9</v>
      </c>
    </row>
    <row r="631" spans="1:6" ht="12.75">
      <c r="A631" s="12">
        <v>3968.2</v>
      </c>
      <c r="B631" s="12">
        <v>614</v>
      </c>
      <c r="C631" s="12">
        <v>615</v>
      </c>
      <c r="D631" s="12" t="s">
        <v>278</v>
      </c>
      <c r="E631" s="12">
        <v>2844</v>
      </c>
      <c r="F631" s="12" t="s">
        <v>306</v>
      </c>
    </row>
    <row r="633" spans="1:3" ht="12.75">
      <c r="A633" s="111" t="s">
        <v>201</v>
      </c>
      <c r="B633" s="39" t="s">
        <v>1276</v>
      </c>
      <c r="C633" s="110" t="s">
        <v>825</v>
      </c>
    </row>
    <row r="634" spans="1:3" ht="12.75">
      <c r="A634" s="111"/>
      <c r="B634" s="39" t="s">
        <v>1277</v>
      </c>
      <c r="C634" s="110"/>
    </row>
    <row r="635" spans="1:3" ht="12.75">
      <c r="A635" s="39" t="s">
        <v>202</v>
      </c>
      <c r="B635" s="39" t="s">
        <v>1278</v>
      </c>
      <c r="C635" s="12" t="s">
        <v>1279</v>
      </c>
    </row>
    <row r="637" spans="1:6" ht="12.75">
      <c r="A637" s="88" t="s">
        <v>236</v>
      </c>
      <c r="B637" s="88"/>
      <c r="C637" s="88"/>
      <c r="D637" s="88"/>
      <c r="E637" s="88"/>
      <c r="F637" s="5">
        <v>94504</v>
      </c>
    </row>
    <row r="638" spans="1:6" ht="12.75">
      <c r="A638" s="109" t="s">
        <v>242</v>
      </c>
      <c r="B638" s="109"/>
      <c r="C638" s="109"/>
      <c r="D638" s="109"/>
      <c r="E638" s="109"/>
      <c r="F638" s="12"/>
    </row>
    <row r="639" spans="1:6" ht="12.75">
      <c r="A639" s="109" t="s">
        <v>1280</v>
      </c>
      <c r="B639" s="109"/>
      <c r="C639" s="109"/>
      <c r="D639" s="109"/>
      <c r="E639" s="109"/>
      <c r="F639" s="12">
        <v>41865</v>
      </c>
    </row>
    <row r="640" spans="1:6" ht="12.75">
      <c r="A640" s="109" t="s">
        <v>1281</v>
      </c>
      <c r="B640" s="109"/>
      <c r="C640" s="109"/>
      <c r="D640" s="109"/>
      <c r="E640" s="109"/>
      <c r="F640" s="12">
        <v>38762</v>
      </c>
    </row>
    <row r="641" spans="1:6" ht="12.75">
      <c r="A641" s="109" t="s">
        <v>286</v>
      </c>
      <c r="B641" s="109"/>
      <c r="C641" s="109"/>
      <c r="D641" s="109"/>
      <c r="E641" s="109"/>
      <c r="F641" s="12">
        <v>80627</v>
      </c>
    </row>
    <row r="642" spans="1:6" ht="12.75">
      <c r="A642" s="109" t="s">
        <v>1282</v>
      </c>
      <c r="B642" s="109"/>
      <c r="C642" s="109"/>
      <c r="D642" s="109"/>
      <c r="E642" s="109"/>
      <c r="F642" s="12">
        <v>2524</v>
      </c>
    </row>
    <row r="643" spans="1:6" ht="12.75">
      <c r="A643" s="109" t="s">
        <v>1283</v>
      </c>
      <c r="B643" s="109"/>
      <c r="C643" s="109"/>
      <c r="D643" s="109"/>
      <c r="E643" s="109"/>
      <c r="F643" s="12">
        <v>476</v>
      </c>
    </row>
    <row r="644" spans="1:6" ht="12.75">
      <c r="A644" s="109" t="s">
        <v>1284</v>
      </c>
      <c r="B644" s="109"/>
      <c r="C644" s="109"/>
      <c r="D644" s="109"/>
      <c r="E644" s="109"/>
      <c r="F644" s="12">
        <v>143</v>
      </c>
    </row>
    <row r="645" spans="1:6" ht="12.75">
      <c r="A645" s="109" t="s">
        <v>1285</v>
      </c>
      <c r="B645" s="109"/>
      <c r="C645" s="109"/>
      <c r="D645" s="109"/>
      <c r="E645" s="109"/>
      <c r="F645" s="12">
        <v>10734</v>
      </c>
    </row>
    <row r="646" spans="1:6" ht="12.75">
      <c r="A646" s="88" t="s">
        <v>197</v>
      </c>
      <c r="B646" s="88"/>
      <c r="C646" s="88"/>
      <c r="D646" s="88"/>
      <c r="E646" s="88"/>
      <c r="F646" s="5">
        <v>128220</v>
      </c>
    </row>
    <row r="647" spans="1:6" ht="12.75">
      <c r="A647" s="109" t="s">
        <v>1286</v>
      </c>
      <c r="B647" s="109"/>
      <c r="C647" s="109"/>
      <c r="D647" s="109"/>
      <c r="E647" s="109"/>
      <c r="F647" s="12">
        <v>29040</v>
      </c>
    </row>
    <row r="648" spans="1:6" ht="12.75">
      <c r="A648" s="109" t="s">
        <v>1287</v>
      </c>
      <c r="B648" s="109"/>
      <c r="C648" s="109"/>
      <c r="D648" s="109"/>
      <c r="E648" s="109"/>
      <c r="F648" s="12">
        <v>10645</v>
      </c>
    </row>
    <row r="649" spans="1:6" ht="12.75">
      <c r="A649" s="109" t="s">
        <v>1288</v>
      </c>
      <c r="B649" s="109"/>
      <c r="C649" s="109"/>
      <c r="D649" s="109"/>
      <c r="E649" s="109"/>
      <c r="F649" s="12">
        <v>67845</v>
      </c>
    </row>
    <row r="650" spans="1:6" ht="12.75">
      <c r="A650" s="109" t="s">
        <v>1289</v>
      </c>
      <c r="B650" s="109"/>
      <c r="C650" s="109"/>
      <c r="D650" s="109"/>
      <c r="E650" s="109"/>
      <c r="F650" s="12">
        <v>994</v>
      </c>
    </row>
    <row r="651" spans="1:6" ht="12.75">
      <c r="A651" s="109" t="s">
        <v>1290</v>
      </c>
      <c r="B651" s="109"/>
      <c r="C651" s="109"/>
      <c r="D651" s="109"/>
      <c r="E651" s="109"/>
      <c r="F651" s="12">
        <v>476</v>
      </c>
    </row>
    <row r="652" spans="1:6" ht="12.75">
      <c r="A652" s="109" t="s">
        <v>1291</v>
      </c>
      <c r="B652" s="109"/>
      <c r="C652" s="109"/>
      <c r="D652" s="109"/>
      <c r="E652" s="109"/>
      <c r="F652" s="12">
        <v>10095</v>
      </c>
    </row>
    <row r="653" spans="1:6" ht="12.75">
      <c r="A653" s="109" t="s">
        <v>1292</v>
      </c>
      <c r="B653" s="109"/>
      <c r="C653" s="109"/>
      <c r="D653" s="109"/>
      <c r="E653" s="109"/>
      <c r="F653" s="12">
        <v>77</v>
      </c>
    </row>
    <row r="654" spans="1:6" ht="12.75">
      <c r="A654" s="109" t="s">
        <v>1293</v>
      </c>
      <c r="B654" s="109"/>
      <c r="C654" s="109"/>
      <c r="D654" s="109"/>
      <c r="E654" s="109"/>
      <c r="F654" s="12">
        <v>2381</v>
      </c>
    </row>
    <row r="655" spans="1:6" ht="12.75">
      <c r="A655" s="109" t="s">
        <v>1294</v>
      </c>
      <c r="B655" s="109"/>
      <c r="C655" s="109"/>
      <c r="D655" s="109"/>
      <c r="E655" s="109"/>
      <c r="F655" s="12">
        <v>1905</v>
      </c>
    </row>
    <row r="656" spans="1:6" ht="12.75">
      <c r="A656" s="109" t="s">
        <v>1295</v>
      </c>
      <c r="B656" s="109"/>
      <c r="C656" s="109"/>
      <c r="D656" s="109"/>
      <c r="E656" s="109"/>
      <c r="F656" s="12">
        <v>4762</v>
      </c>
    </row>
    <row r="657" spans="1:6" ht="12.75">
      <c r="A657" s="88" t="s">
        <v>534</v>
      </c>
      <c r="B657" s="88"/>
      <c r="C657" s="88"/>
      <c r="D657" s="88"/>
      <c r="E657" s="88"/>
      <c r="F657" s="5">
        <v>109680</v>
      </c>
    </row>
    <row r="658" spans="1:6" ht="12.75">
      <c r="A658" s="109" t="s">
        <v>1296</v>
      </c>
      <c r="B658" s="109"/>
      <c r="C658" s="109"/>
      <c r="D658" s="109"/>
      <c r="E658" s="109"/>
      <c r="F658" s="12">
        <v>103495</v>
      </c>
    </row>
    <row r="659" spans="1:6" ht="12.75">
      <c r="A659" s="109" t="s">
        <v>536</v>
      </c>
      <c r="B659" s="109"/>
      <c r="C659" s="109"/>
      <c r="D659" s="109"/>
      <c r="E659" s="109"/>
      <c r="F659" s="12"/>
    </row>
    <row r="660" spans="1:6" ht="12.75">
      <c r="A660" s="109" t="s">
        <v>1824</v>
      </c>
      <c r="B660" s="109"/>
      <c r="C660" s="109"/>
      <c r="D660" s="109"/>
      <c r="E660" s="109"/>
      <c r="F660" s="12">
        <v>2760</v>
      </c>
    </row>
    <row r="661" spans="1:6" ht="12.75">
      <c r="A661" s="109" t="s">
        <v>1297</v>
      </c>
      <c r="B661" s="109"/>
      <c r="C661" s="109"/>
      <c r="D661" s="109"/>
      <c r="E661" s="109"/>
      <c r="F661" s="12">
        <v>3134</v>
      </c>
    </row>
    <row r="662" spans="1:6" ht="12.75">
      <c r="A662" s="109" t="s">
        <v>1298</v>
      </c>
      <c r="B662" s="109"/>
      <c r="C662" s="109"/>
      <c r="D662" s="109"/>
      <c r="E662" s="109"/>
      <c r="F662" s="12">
        <v>112</v>
      </c>
    </row>
    <row r="663" spans="1:6" ht="12.75">
      <c r="A663" s="109" t="s">
        <v>1299</v>
      </c>
      <c r="B663" s="109"/>
      <c r="C663" s="109"/>
      <c r="D663" s="109"/>
      <c r="E663" s="109"/>
      <c r="F663" s="12">
        <v>179</v>
      </c>
    </row>
    <row r="664" spans="1:6" ht="12.75">
      <c r="A664" s="88" t="s">
        <v>335</v>
      </c>
      <c r="B664" s="88"/>
      <c r="C664" s="88"/>
      <c r="D664" s="88"/>
      <c r="E664" s="88"/>
      <c r="F664" s="5">
        <v>66606</v>
      </c>
    </row>
    <row r="665" spans="1:6" ht="12.75">
      <c r="A665" s="88" t="s">
        <v>1187</v>
      </c>
      <c r="B665" s="88"/>
      <c r="C665" s="88"/>
      <c r="D665" s="88"/>
      <c r="E665" s="88"/>
      <c r="F665" s="5">
        <v>26666</v>
      </c>
    </row>
    <row r="666" spans="1:6" ht="12.75">
      <c r="A666" s="88" t="s">
        <v>1188</v>
      </c>
      <c r="B666" s="88"/>
      <c r="C666" s="88"/>
      <c r="D666" s="88"/>
      <c r="E666" s="88"/>
      <c r="F666" s="5">
        <v>46190</v>
      </c>
    </row>
    <row r="667" spans="1:6" ht="12.75">
      <c r="A667" s="88" t="s">
        <v>1189</v>
      </c>
      <c r="B667" s="88"/>
      <c r="C667" s="88"/>
      <c r="D667" s="88"/>
      <c r="E667" s="88"/>
      <c r="F667" s="5">
        <v>238</v>
      </c>
    </row>
    <row r="668" spans="1:6" ht="12.75">
      <c r="A668" s="88" t="s">
        <v>199</v>
      </c>
      <c r="B668" s="88"/>
      <c r="C668" s="88"/>
      <c r="D668" s="88"/>
      <c r="E668" s="88"/>
      <c r="F668" s="5">
        <v>472104</v>
      </c>
    </row>
    <row r="669" spans="1:6" ht="12.75">
      <c r="A669" s="88" t="s">
        <v>200</v>
      </c>
      <c r="B669" s="88"/>
      <c r="C669" s="88"/>
      <c r="D669" s="88"/>
      <c r="E669" s="88"/>
      <c r="F669" s="5">
        <v>28326</v>
      </c>
    </row>
    <row r="670" spans="1:6" ht="12.75">
      <c r="A670" s="88" t="s">
        <v>245</v>
      </c>
      <c r="B670" s="88"/>
      <c r="C670" s="88"/>
      <c r="D670" s="88"/>
      <c r="E670" s="88"/>
      <c r="F670" s="5">
        <v>31942</v>
      </c>
    </row>
    <row r="671" spans="1:6" ht="12.75">
      <c r="A671" s="88" t="s">
        <v>198</v>
      </c>
      <c r="B671" s="88"/>
      <c r="C671" s="88"/>
      <c r="D671" s="88"/>
      <c r="E671" s="88"/>
      <c r="F671" s="5">
        <v>532373</v>
      </c>
    </row>
    <row r="672" spans="1:6" ht="12.75">
      <c r="A672" s="88" t="s">
        <v>1300</v>
      </c>
      <c r="B672" s="88"/>
      <c r="C672" s="88"/>
      <c r="D672" s="88"/>
      <c r="E672" s="88"/>
      <c r="F672" s="5">
        <v>11.18</v>
      </c>
    </row>
    <row r="673" ht="12.75">
      <c r="A673" s="11" t="s">
        <v>271</v>
      </c>
    </row>
    <row r="675" spans="1:5" ht="12.75">
      <c r="A675" s="109" t="s">
        <v>337</v>
      </c>
      <c r="B675" s="109"/>
      <c r="C675" s="38">
        <v>0.0868</v>
      </c>
      <c r="D675" s="109" t="s">
        <v>274</v>
      </c>
      <c r="E675" s="109"/>
    </row>
    <row r="677" spans="1:3" ht="12.75">
      <c r="A677" s="5" t="s">
        <v>244</v>
      </c>
      <c r="B677" s="5" t="s">
        <v>1301</v>
      </c>
      <c r="C677" s="5">
        <v>532373</v>
      </c>
    </row>
    <row r="684" ht="12.75">
      <c r="F684" s="7" t="s">
        <v>1302</v>
      </c>
    </row>
    <row r="686" spans="1:6" ht="12.75">
      <c r="A686" s="75" t="s">
        <v>263</v>
      </c>
      <c r="B686" s="75"/>
      <c r="C686" s="75"/>
      <c r="D686" s="75"/>
      <c r="E686" s="75"/>
      <c r="F686" s="75"/>
    </row>
    <row r="687" spans="1:6" ht="12.75">
      <c r="A687" s="75" t="s">
        <v>264</v>
      </c>
      <c r="B687" s="75"/>
      <c r="C687" s="75"/>
      <c r="D687" s="75"/>
      <c r="E687" s="75"/>
      <c r="F687" s="75"/>
    </row>
    <row r="688" spans="1:6" ht="12.75">
      <c r="A688" s="75" t="s">
        <v>1303</v>
      </c>
      <c r="B688" s="75"/>
      <c r="C688" s="75"/>
      <c r="D688" s="75"/>
      <c r="E688" s="75"/>
      <c r="F688" s="75"/>
    </row>
    <row r="690" spans="1:6" ht="12.75">
      <c r="A690" s="112" t="s">
        <v>237</v>
      </c>
      <c r="B690" s="112"/>
      <c r="C690" s="112"/>
      <c r="D690" s="112"/>
      <c r="E690" s="112"/>
      <c r="F690" s="12" t="s">
        <v>192</v>
      </c>
    </row>
    <row r="691" spans="1:6" ht="12.75">
      <c r="A691" s="12" t="s">
        <v>193</v>
      </c>
      <c r="B691" s="12" t="s">
        <v>261</v>
      </c>
      <c r="C691" s="12" t="s">
        <v>194</v>
      </c>
      <c r="D691" s="12" t="s">
        <v>196</v>
      </c>
      <c r="E691" s="12" t="s">
        <v>195</v>
      </c>
      <c r="F691" s="110">
        <v>5</v>
      </c>
    </row>
    <row r="692" spans="1:6" ht="12.75">
      <c r="A692" s="12">
        <v>4368.1</v>
      </c>
      <c r="B692" s="12">
        <v>420</v>
      </c>
      <c r="C692" s="12">
        <v>737.5</v>
      </c>
      <c r="D692" s="12" t="s">
        <v>278</v>
      </c>
      <c r="E692" s="12">
        <v>2868</v>
      </c>
      <c r="F692" s="110"/>
    </row>
    <row r="694" spans="1:3" ht="12.75">
      <c r="A694" s="111" t="s">
        <v>201</v>
      </c>
      <c r="B694" s="39" t="s">
        <v>1304</v>
      </c>
      <c r="C694" s="110" t="s">
        <v>1305</v>
      </c>
    </row>
    <row r="695" spans="1:3" ht="12.75">
      <c r="A695" s="111"/>
      <c r="B695" s="39" t="s">
        <v>1306</v>
      </c>
      <c r="C695" s="110"/>
    </row>
    <row r="696" spans="1:3" ht="12.75">
      <c r="A696" s="39" t="s">
        <v>202</v>
      </c>
      <c r="B696" s="39" t="s">
        <v>1307</v>
      </c>
      <c r="C696" s="12" t="s">
        <v>1308</v>
      </c>
    </row>
    <row r="698" spans="1:6" ht="12.75">
      <c r="A698" s="88" t="s">
        <v>236</v>
      </c>
      <c r="B698" s="88"/>
      <c r="C698" s="88"/>
      <c r="D698" s="88"/>
      <c r="E698" s="88"/>
      <c r="F698" s="5">
        <v>93371</v>
      </c>
    </row>
    <row r="699" spans="1:6" ht="12.75">
      <c r="A699" s="109" t="s">
        <v>242</v>
      </c>
      <c r="B699" s="109"/>
      <c r="C699" s="109"/>
      <c r="D699" s="109"/>
      <c r="E699" s="109"/>
      <c r="F699" s="12"/>
    </row>
    <row r="700" spans="1:6" ht="12.75">
      <c r="A700" s="109" t="s">
        <v>1309</v>
      </c>
      <c r="B700" s="109"/>
      <c r="C700" s="109"/>
      <c r="D700" s="109"/>
      <c r="E700" s="109"/>
      <c r="F700" s="12">
        <v>46719</v>
      </c>
    </row>
    <row r="701" spans="1:6" ht="12.75">
      <c r="A701" s="109" t="s">
        <v>1310</v>
      </c>
      <c r="B701" s="109"/>
      <c r="C701" s="109"/>
      <c r="D701" s="109"/>
      <c r="E701" s="109"/>
      <c r="F701" s="12">
        <v>31606</v>
      </c>
    </row>
    <row r="702" spans="1:6" ht="12.75">
      <c r="A702" s="109" t="s">
        <v>286</v>
      </c>
      <c r="B702" s="109"/>
      <c r="C702" s="109"/>
      <c r="D702" s="109"/>
      <c r="E702" s="109"/>
      <c r="F702" s="12">
        <v>78325</v>
      </c>
    </row>
    <row r="703" spans="1:6" ht="12.75">
      <c r="A703" s="109" t="s">
        <v>1311</v>
      </c>
      <c r="B703" s="109"/>
      <c r="C703" s="109"/>
      <c r="D703" s="109"/>
      <c r="E703" s="109"/>
      <c r="F703" s="12">
        <v>2778</v>
      </c>
    </row>
    <row r="704" spans="1:6" ht="12.75">
      <c r="A704" s="109" t="s">
        <v>1312</v>
      </c>
      <c r="B704" s="109"/>
      <c r="C704" s="109"/>
      <c r="D704" s="109"/>
      <c r="E704" s="109"/>
      <c r="F704" s="12">
        <v>524</v>
      </c>
    </row>
    <row r="705" spans="1:6" ht="12.75">
      <c r="A705" s="109" t="s">
        <v>1313</v>
      </c>
      <c r="B705" s="109"/>
      <c r="C705" s="109"/>
      <c r="D705" s="109"/>
      <c r="E705" s="109"/>
      <c r="F705" s="12">
        <v>157</v>
      </c>
    </row>
    <row r="706" spans="1:6" ht="12.75">
      <c r="A706" s="109" t="s">
        <v>1314</v>
      </c>
      <c r="B706" s="109"/>
      <c r="C706" s="109"/>
      <c r="D706" s="109"/>
      <c r="E706" s="109"/>
      <c r="F706" s="12">
        <v>11587</v>
      </c>
    </row>
    <row r="707" spans="1:6" ht="12.75">
      <c r="A707" s="88" t="s">
        <v>197</v>
      </c>
      <c r="B707" s="88"/>
      <c r="C707" s="88"/>
      <c r="D707" s="88"/>
      <c r="E707" s="88"/>
      <c r="F707" s="5">
        <v>79437</v>
      </c>
    </row>
    <row r="708" spans="1:6" ht="12.75">
      <c r="A708" s="109" t="s">
        <v>1315</v>
      </c>
      <c r="B708" s="109"/>
      <c r="C708" s="109"/>
      <c r="D708" s="109"/>
      <c r="E708" s="109"/>
      <c r="F708" s="12">
        <v>31316</v>
      </c>
    </row>
    <row r="709" spans="1:6" ht="12.75">
      <c r="A709" s="109" t="s">
        <v>1316</v>
      </c>
      <c r="B709" s="109"/>
      <c r="C709" s="109"/>
      <c r="D709" s="109"/>
      <c r="E709" s="109"/>
      <c r="F709" s="12">
        <v>11479</v>
      </c>
    </row>
    <row r="710" spans="1:6" ht="12.75">
      <c r="A710" s="109" t="s">
        <v>1317</v>
      </c>
      <c r="B710" s="109"/>
      <c r="C710" s="109"/>
      <c r="D710" s="109"/>
      <c r="E710" s="109"/>
      <c r="F710" s="12">
        <v>13225</v>
      </c>
    </row>
    <row r="711" spans="1:6" ht="12.75">
      <c r="A711" s="109" t="s">
        <v>1318</v>
      </c>
      <c r="B711" s="109"/>
      <c r="C711" s="109"/>
      <c r="D711" s="109"/>
      <c r="E711" s="109"/>
      <c r="F711" s="12">
        <v>1648</v>
      </c>
    </row>
    <row r="712" spans="1:6" ht="12.75">
      <c r="A712" s="109" t="s">
        <v>625</v>
      </c>
      <c r="B712" s="109"/>
      <c r="C712" s="109"/>
      <c r="D712" s="109"/>
      <c r="E712" s="109"/>
      <c r="F712" s="12">
        <v>524</v>
      </c>
    </row>
    <row r="713" spans="1:6" ht="12.75">
      <c r="A713" s="109" t="s">
        <v>626</v>
      </c>
      <c r="B713" s="109"/>
      <c r="C713" s="109"/>
      <c r="D713" s="109"/>
      <c r="E713" s="109"/>
      <c r="F713" s="12">
        <v>11112</v>
      </c>
    </row>
    <row r="714" spans="1:6" ht="12.75">
      <c r="A714" s="109" t="s">
        <v>627</v>
      </c>
      <c r="B714" s="109"/>
      <c r="C714" s="109"/>
      <c r="D714" s="109"/>
      <c r="E714" s="109"/>
      <c r="F714" s="12">
        <v>173</v>
      </c>
    </row>
    <row r="715" spans="1:6" ht="12.75">
      <c r="A715" s="39" t="s">
        <v>628</v>
      </c>
      <c r="B715" s="39"/>
      <c r="C715" s="39"/>
      <c r="D715" s="39"/>
      <c r="E715" s="39"/>
      <c r="F715" s="12">
        <v>2621</v>
      </c>
    </row>
    <row r="716" spans="1:6" ht="12.75">
      <c r="A716" s="39" t="s">
        <v>629</v>
      </c>
      <c r="B716" s="39"/>
      <c r="C716" s="39"/>
      <c r="D716" s="39"/>
      <c r="E716" s="39"/>
      <c r="F716" s="12">
        <v>2097</v>
      </c>
    </row>
    <row r="717" spans="1:6" ht="12.75">
      <c r="A717" s="109" t="s">
        <v>630</v>
      </c>
      <c r="B717" s="109"/>
      <c r="C717" s="109"/>
      <c r="D717" s="109"/>
      <c r="E717" s="109"/>
      <c r="F717" s="12">
        <v>5242</v>
      </c>
    </row>
    <row r="718" spans="1:6" ht="12.75">
      <c r="A718" s="88" t="s">
        <v>300</v>
      </c>
      <c r="B718" s="88"/>
      <c r="C718" s="88"/>
      <c r="D718" s="88"/>
      <c r="E718" s="88"/>
      <c r="F718" s="5">
        <v>170192</v>
      </c>
    </row>
    <row r="719" spans="1:6" ht="12.75">
      <c r="A719" s="88" t="s">
        <v>1128</v>
      </c>
      <c r="B719" s="88"/>
      <c r="C719" s="88"/>
      <c r="D719" s="88"/>
      <c r="E719" s="88"/>
      <c r="F719" s="5">
        <v>29354</v>
      </c>
    </row>
    <row r="720" spans="1:6" ht="12.75">
      <c r="A720" s="88" t="s">
        <v>633</v>
      </c>
      <c r="B720" s="88"/>
      <c r="C720" s="88"/>
      <c r="D720" s="88"/>
      <c r="E720" s="88"/>
      <c r="F720" s="5">
        <v>50845</v>
      </c>
    </row>
    <row r="721" spans="1:6" ht="12.75">
      <c r="A721" s="88" t="s">
        <v>634</v>
      </c>
      <c r="B721" s="88"/>
      <c r="C721" s="88"/>
      <c r="D721" s="88"/>
      <c r="E721" s="88"/>
      <c r="F721" s="5">
        <v>262</v>
      </c>
    </row>
    <row r="722" spans="1:6" ht="12.75">
      <c r="A722" s="88" t="s">
        <v>199</v>
      </c>
      <c r="B722" s="88"/>
      <c r="C722" s="88"/>
      <c r="D722" s="88"/>
      <c r="E722" s="88"/>
      <c r="F722" s="5">
        <v>423461</v>
      </c>
    </row>
    <row r="723" spans="1:6" ht="12.75">
      <c r="A723" s="88" t="s">
        <v>200</v>
      </c>
      <c r="B723" s="88"/>
      <c r="C723" s="88"/>
      <c r="D723" s="88"/>
      <c r="E723" s="88"/>
      <c r="F723" s="5">
        <v>25408</v>
      </c>
    </row>
    <row r="724" spans="1:6" ht="12.75">
      <c r="A724" s="88" t="s">
        <v>245</v>
      </c>
      <c r="B724" s="88"/>
      <c r="C724" s="88"/>
      <c r="D724" s="88"/>
      <c r="E724" s="88"/>
      <c r="F724" s="5">
        <v>28651</v>
      </c>
    </row>
    <row r="725" spans="1:6" ht="12.75">
      <c r="A725" s="88" t="s">
        <v>198</v>
      </c>
      <c r="B725" s="88"/>
      <c r="C725" s="88"/>
      <c r="D725" s="88"/>
      <c r="E725" s="88"/>
      <c r="F725" s="5">
        <v>477520</v>
      </c>
    </row>
    <row r="726" spans="1:6" ht="12.75">
      <c r="A726" s="88" t="s">
        <v>631</v>
      </c>
      <c r="B726" s="88"/>
      <c r="C726" s="88"/>
      <c r="D726" s="88"/>
      <c r="E726" s="88"/>
      <c r="F726" s="5">
        <v>9.11</v>
      </c>
    </row>
    <row r="727" ht="12.75">
      <c r="A727" s="11" t="s">
        <v>271</v>
      </c>
    </row>
    <row r="729" spans="1:5" ht="12.75">
      <c r="A729" s="109" t="s">
        <v>337</v>
      </c>
      <c r="B729" s="109"/>
      <c r="C729" s="38">
        <f>F720/F725</f>
        <v>0.1064772156140057</v>
      </c>
      <c r="D729" s="109" t="s">
        <v>274</v>
      </c>
      <c r="E729" s="109"/>
    </row>
    <row r="731" spans="1:3" ht="12.75">
      <c r="A731" s="5" t="s">
        <v>244</v>
      </c>
      <c r="B731" s="5" t="s">
        <v>632</v>
      </c>
      <c r="C731" s="5">
        <v>477520</v>
      </c>
    </row>
    <row r="746" ht="12.75">
      <c r="F746" s="7" t="s">
        <v>1212</v>
      </c>
    </row>
    <row r="748" spans="1:6" ht="12.75">
      <c r="A748" s="75" t="s">
        <v>263</v>
      </c>
      <c r="B748" s="75"/>
      <c r="C748" s="75"/>
      <c r="D748" s="75"/>
      <c r="E748" s="75"/>
      <c r="F748" s="75"/>
    </row>
    <row r="749" spans="1:6" ht="12.75">
      <c r="A749" s="75" t="s">
        <v>264</v>
      </c>
      <c r="B749" s="75"/>
      <c r="C749" s="75"/>
      <c r="D749" s="75"/>
      <c r="E749" s="75"/>
      <c r="F749" s="75"/>
    </row>
    <row r="750" spans="1:6" ht="12.75">
      <c r="A750" s="75" t="s">
        <v>1213</v>
      </c>
      <c r="B750" s="75"/>
      <c r="C750" s="75"/>
      <c r="D750" s="75"/>
      <c r="E750" s="75"/>
      <c r="F750" s="75"/>
    </row>
    <row r="752" spans="1:6" ht="12.75">
      <c r="A752" s="112" t="s">
        <v>237</v>
      </c>
      <c r="B752" s="112"/>
      <c r="C752" s="112"/>
      <c r="D752" s="112"/>
      <c r="E752" s="112"/>
      <c r="F752" s="12" t="s">
        <v>192</v>
      </c>
    </row>
    <row r="753" spans="1:6" ht="12.75">
      <c r="A753" s="12" t="s">
        <v>193</v>
      </c>
      <c r="B753" s="12" t="s">
        <v>261</v>
      </c>
      <c r="C753" s="12" t="s">
        <v>194</v>
      </c>
      <c r="D753" s="12" t="s">
        <v>196</v>
      </c>
      <c r="E753" s="12" t="s">
        <v>195</v>
      </c>
      <c r="F753" s="12">
        <v>9</v>
      </c>
    </row>
    <row r="754" spans="1:6" ht="12.75">
      <c r="A754" s="12">
        <v>10338.3</v>
      </c>
      <c r="B754" s="12">
        <v>960</v>
      </c>
      <c r="C754" s="12">
        <v>666.08</v>
      </c>
      <c r="D754" s="12">
        <v>289</v>
      </c>
      <c r="E754" s="12">
        <v>1485.25</v>
      </c>
      <c r="F754" s="12" t="s">
        <v>306</v>
      </c>
    </row>
    <row r="757" spans="1:6" ht="12.75">
      <c r="A757" s="111" t="s">
        <v>201</v>
      </c>
      <c r="B757" s="39" t="s">
        <v>1214</v>
      </c>
      <c r="C757" s="110" t="s">
        <v>1215</v>
      </c>
      <c r="E757" s="7"/>
      <c r="F757" s="11"/>
    </row>
    <row r="758" spans="1:6" ht="12.75">
      <c r="A758" s="111"/>
      <c r="B758" s="39" t="s">
        <v>1216</v>
      </c>
      <c r="C758" s="110"/>
      <c r="E758" s="7"/>
      <c r="F758" s="11"/>
    </row>
    <row r="759" spans="1:6" ht="12.75">
      <c r="A759" s="111"/>
      <c r="B759" s="39" t="s">
        <v>1217</v>
      </c>
      <c r="C759" s="110"/>
      <c r="E759" s="7"/>
      <c r="F759" s="11"/>
    </row>
    <row r="760" spans="1:6" ht="12.75">
      <c r="A760" s="39" t="s">
        <v>202</v>
      </c>
      <c r="B760" s="39" t="s">
        <v>1218</v>
      </c>
      <c r="C760" s="12" t="s">
        <v>1219</v>
      </c>
      <c r="E760" s="7"/>
      <c r="F760" s="11"/>
    </row>
    <row r="762" spans="1:6" ht="12.75">
      <c r="A762" s="109" t="s">
        <v>236</v>
      </c>
      <c r="B762" s="109"/>
      <c r="C762" s="109"/>
      <c r="D762" s="109"/>
      <c r="E762" s="109"/>
      <c r="F762" s="12">
        <v>142194</v>
      </c>
    </row>
    <row r="763" spans="1:6" ht="12.75">
      <c r="A763" s="109" t="s">
        <v>242</v>
      </c>
      <c r="B763" s="109"/>
      <c r="C763" s="109"/>
      <c r="D763" s="109"/>
      <c r="E763" s="109"/>
      <c r="F763" s="12"/>
    </row>
    <row r="764" spans="1:6" ht="12.75">
      <c r="A764" s="109" t="s">
        <v>1220</v>
      </c>
      <c r="B764" s="109"/>
      <c r="C764" s="109"/>
      <c r="D764" s="109"/>
      <c r="E764" s="109"/>
      <c r="F764" s="12">
        <v>49146</v>
      </c>
    </row>
    <row r="765" spans="1:6" ht="12.75">
      <c r="A765" s="109" t="s">
        <v>1221</v>
      </c>
      <c r="B765" s="109"/>
      <c r="C765" s="109"/>
      <c r="D765" s="109"/>
      <c r="E765" s="109"/>
      <c r="F765" s="12">
        <v>60231</v>
      </c>
    </row>
    <row r="766" spans="1:6" ht="12.75">
      <c r="A766" s="109" t="s">
        <v>241</v>
      </c>
      <c r="B766" s="109"/>
      <c r="C766" s="109"/>
      <c r="D766" s="109"/>
      <c r="E766" s="109"/>
      <c r="F766" s="12">
        <v>109377</v>
      </c>
    </row>
    <row r="767" spans="1:6" ht="12.75">
      <c r="A767" s="109" t="s">
        <v>1222</v>
      </c>
      <c r="B767" s="109"/>
      <c r="C767" s="109"/>
      <c r="D767" s="109"/>
      <c r="E767" s="109"/>
      <c r="F767" s="12">
        <v>6575</v>
      </c>
    </row>
    <row r="768" spans="1:6" ht="12.75">
      <c r="A768" s="109" t="s">
        <v>1223</v>
      </c>
      <c r="B768" s="109"/>
      <c r="C768" s="109"/>
      <c r="D768" s="109"/>
      <c r="E768" s="109"/>
      <c r="F768" s="12">
        <v>1241</v>
      </c>
    </row>
    <row r="769" spans="1:6" ht="12.75">
      <c r="A769" s="109" t="s">
        <v>1224</v>
      </c>
      <c r="B769" s="109"/>
      <c r="C769" s="109"/>
      <c r="D769" s="109"/>
      <c r="E769" s="109"/>
      <c r="F769" s="12">
        <v>372</v>
      </c>
    </row>
    <row r="770" spans="1:6" ht="12.75">
      <c r="A770" s="109" t="s">
        <v>1225</v>
      </c>
      <c r="B770" s="109"/>
      <c r="C770" s="109"/>
      <c r="D770" s="109"/>
      <c r="E770" s="109"/>
      <c r="F770" s="12">
        <v>24629</v>
      </c>
    </row>
    <row r="771" spans="1:6" ht="12.75">
      <c r="A771" s="109" t="s">
        <v>197</v>
      </c>
      <c r="B771" s="109"/>
      <c r="C771" s="109"/>
      <c r="D771" s="109"/>
      <c r="E771" s="109"/>
      <c r="F771" s="12">
        <v>244325</v>
      </c>
    </row>
    <row r="772" spans="1:6" ht="12.75">
      <c r="A772" s="109" t="s">
        <v>1226</v>
      </c>
      <c r="B772" s="109"/>
      <c r="C772" s="109"/>
      <c r="D772" s="109"/>
      <c r="E772" s="109"/>
      <c r="F772" s="12">
        <v>66533</v>
      </c>
    </row>
    <row r="773" spans="1:6" ht="12.75">
      <c r="A773" s="109" t="s">
        <v>1227</v>
      </c>
      <c r="B773" s="109"/>
      <c r="C773" s="109"/>
      <c r="D773" s="109"/>
      <c r="E773" s="109"/>
      <c r="F773" s="12">
        <v>24388</v>
      </c>
    </row>
    <row r="774" spans="1:6" ht="12.75">
      <c r="A774" s="109" t="s">
        <v>1228</v>
      </c>
      <c r="B774" s="109"/>
      <c r="C774" s="109"/>
      <c r="D774" s="109"/>
      <c r="E774" s="109"/>
      <c r="F774" s="12">
        <v>100470</v>
      </c>
    </row>
    <row r="775" spans="1:6" ht="12.75">
      <c r="A775" s="109" t="s">
        <v>1229</v>
      </c>
      <c r="B775" s="109"/>
      <c r="C775" s="109"/>
      <c r="D775" s="109"/>
      <c r="E775" s="109"/>
      <c r="F775" s="12">
        <v>1648</v>
      </c>
    </row>
    <row r="776" spans="1:6" ht="12.75">
      <c r="A776" s="109" t="s">
        <v>1230</v>
      </c>
      <c r="B776" s="109"/>
      <c r="C776" s="109"/>
      <c r="D776" s="109"/>
      <c r="E776" s="109"/>
      <c r="F776" s="12">
        <v>1241</v>
      </c>
    </row>
    <row r="777" spans="1:6" ht="12.75">
      <c r="A777" s="109" t="s">
        <v>1231</v>
      </c>
      <c r="B777" s="109"/>
      <c r="C777" s="109"/>
      <c r="D777" s="109"/>
      <c r="E777" s="109"/>
      <c r="F777" s="12">
        <v>26301</v>
      </c>
    </row>
    <row r="778" spans="1:6" ht="12.75">
      <c r="A778" s="109" t="s">
        <v>1232</v>
      </c>
      <c r="B778" s="109"/>
      <c r="C778" s="109"/>
      <c r="D778" s="109"/>
      <c r="E778" s="109"/>
      <c r="F778" s="12">
        <v>173</v>
      </c>
    </row>
    <row r="779" spans="1:6" ht="12.75">
      <c r="A779" s="109" t="s">
        <v>1233</v>
      </c>
      <c r="B779" s="109"/>
      <c r="C779" s="109"/>
      <c r="D779" s="109"/>
      <c r="E779" s="109"/>
      <c r="F779" s="12">
        <v>6203</v>
      </c>
    </row>
    <row r="780" spans="1:6" ht="12.75">
      <c r="A780" s="109" t="s">
        <v>1234</v>
      </c>
      <c r="B780" s="109"/>
      <c r="C780" s="109"/>
      <c r="D780" s="109"/>
      <c r="E780" s="109"/>
      <c r="F780" s="12">
        <v>4962</v>
      </c>
    </row>
    <row r="781" spans="1:6" ht="12.75">
      <c r="A781" s="109" t="s">
        <v>1235</v>
      </c>
      <c r="B781" s="109"/>
      <c r="C781" s="109"/>
      <c r="D781" s="109"/>
      <c r="E781" s="109"/>
      <c r="F781" s="12">
        <v>12406</v>
      </c>
    </row>
    <row r="782" spans="1:6" ht="12.75">
      <c r="A782" s="109" t="s">
        <v>534</v>
      </c>
      <c r="B782" s="109"/>
      <c r="C782" s="109"/>
      <c r="D782" s="109"/>
      <c r="E782" s="109"/>
      <c r="F782" s="12">
        <v>274202</v>
      </c>
    </row>
    <row r="783" spans="1:6" ht="12.75">
      <c r="A783" s="109" t="s">
        <v>1236</v>
      </c>
      <c r="B783" s="109"/>
      <c r="C783" s="109"/>
      <c r="D783" s="109"/>
      <c r="E783" s="109"/>
      <c r="F783" s="12">
        <v>258739</v>
      </c>
    </row>
    <row r="784" spans="1:6" ht="12.75">
      <c r="A784" s="109" t="s">
        <v>536</v>
      </c>
      <c r="B784" s="109"/>
      <c r="C784" s="109"/>
      <c r="D784" s="109"/>
      <c r="E784" s="109"/>
      <c r="F784" s="12"/>
    </row>
    <row r="785" spans="1:6" ht="12.75">
      <c r="A785" s="109" t="s">
        <v>1237</v>
      </c>
      <c r="B785" s="109"/>
      <c r="C785" s="109"/>
      <c r="D785" s="109"/>
      <c r="E785" s="109"/>
      <c r="F785" s="12">
        <v>6900</v>
      </c>
    </row>
    <row r="786" spans="1:6" ht="12.75">
      <c r="A786" s="109" t="s">
        <v>1238</v>
      </c>
      <c r="B786" s="109"/>
      <c r="C786" s="109"/>
      <c r="D786" s="109"/>
      <c r="E786" s="109"/>
      <c r="F786" s="12">
        <v>7835</v>
      </c>
    </row>
    <row r="787" spans="1:6" ht="12.75">
      <c r="A787" s="109" t="s">
        <v>1239</v>
      </c>
      <c r="B787" s="109"/>
      <c r="C787" s="109"/>
      <c r="D787" s="109"/>
      <c r="E787" s="109"/>
      <c r="F787" s="12">
        <v>280</v>
      </c>
    </row>
    <row r="788" spans="1:6" ht="12.75">
      <c r="A788" s="109" t="s">
        <v>1240</v>
      </c>
      <c r="B788" s="109"/>
      <c r="C788" s="109"/>
      <c r="D788" s="109"/>
      <c r="E788" s="109"/>
      <c r="F788" s="12">
        <v>448</v>
      </c>
    </row>
    <row r="789" spans="1:6" ht="12.75">
      <c r="A789" s="109" t="s">
        <v>335</v>
      </c>
      <c r="B789" s="109"/>
      <c r="C789" s="109"/>
      <c r="D789" s="109"/>
      <c r="E789" s="109"/>
      <c r="F789" s="12">
        <v>378817</v>
      </c>
    </row>
    <row r="790" spans="1:6" ht="12.75">
      <c r="A790" s="109" t="s">
        <v>1241</v>
      </c>
      <c r="B790" s="109"/>
      <c r="C790" s="109"/>
      <c r="D790" s="109"/>
      <c r="E790" s="109"/>
      <c r="F790" s="12">
        <v>69473</v>
      </c>
    </row>
    <row r="791" spans="1:6" ht="12.75">
      <c r="A791" s="109" t="s">
        <v>1242</v>
      </c>
      <c r="B791" s="109"/>
      <c r="C791" s="109"/>
      <c r="D791" s="109"/>
      <c r="E791" s="109"/>
      <c r="F791" s="12">
        <v>120338</v>
      </c>
    </row>
    <row r="792" spans="1:6" ht="12.75">
      <c r="A792" s="109" t="s">
        <v>1243</v>
      </c>
      <c r="B792" s="109"/>
      <c r="C792" s="109"/>
      <c r="D792" s="109"/>
      <c r="E792" s="109"/>
      <c r="F792" s="12">
        <v>620</v>
      </c>
    </row>
    <row r="793" spans="1:6" ht="12.75">
      <c r="A793" s="109" t="s">
        <v>199</v>
      </c>
      <c r="B793" s="109"/>
      <c r="C793" s="109"/>
      <c r="D793" s="109"/>
      <c r="E793" s="109"/>
      <c r="F793" s="12">
        <v>1229969</v>
      </c>
    </row>
    <row r="794" spans="1:6" ht="12.75">
      <c r="A794" s="109" t="s">
        <v>200</v>
      </c>
      <c r="B794" s="109"/>
      <c r="C794" s="109"/>
      <c r="D794" s="109"/>
      <c r="E794" s="109"/>
      <c r="F794" s="12">
        <v>73798</v>
      </c>
    </row>
    <row r="795" spans="1:6" ht="12.75">
      <c r="A795" s="109" t="s">
        <v>245</v>
      </c>
      <c r="B795" s="109"/>
      <c r="C795" s="109"/>
      <c r="D795" s="109"/>
      <c r="E795" s="109"/>
      <c r="F795" s="12">
        <v>83219</v>
      </c>
    </row>
    <row r="796" spans="1:6" ht="12.75">
      <c r="A796" s="109" t="s">
        <v>198</v>
      </c>
      <c r="B796" s="109"/>
      <c r="C796" s="109"/>
      <c r="D796" s="109"/>
      <c r="E796" s="109"/>
      <c r="F796" s="12">
        <v>1386986</v>
      </c>
    </row>
    <row r="797" spans="1:6" ht="12.75">
      <c r="A797" s="109" t="s">
        <v>1244</v>
      </c>
      <c r="B797" s="109"/>
      <c r="C797" s="109"/>
      <c r="D797" s="109"/>
      <c r="E797" s="109"/>
      <c r="F797" s="12">
        <v>11.18</v>
      </c>
    </row>
    <row r="798" ht="12.75">
      <c r="A798" s="11" t="s">
        <v>271</v>
      </c>
    </row>
    <row r="800" spans="1:5" ht="12.75">
      <c r="A800" s="109" t="s">
        <v>337</v>
      </c>
      <c r="B800" s="109"/>
      <c r="C800" s="38">
        <v>0.0868</v>
      </c>
      <c r="D800" s="109" t="s">
        <v>274</v>
      </c>
      <c r="E800" s="109"/>
    </row>
    <row r="802" spans="1:3" ht="12.75">
      <c r="A802" s="5" t="s">
        <v>244</v>
      </c>
      <c r="B802" s="5" t="s">
        <v>1245</v>
      </c>
      <c r="C802" s="5">
        <v>1386986</v>
      </c>
    </row>
    <row r="809" ht="12.75">
      <c r="F809" s="7" t="s">
        <v>1246</v>
      </c>
    </row>
    <row r="811" spans="1:6" ht="12.75">
      <c r="A811" s="75" t="s">
        <v>263</v>
      </c>
      <c r="B811" s="75"/>
      <c r="C811" s="75"/>
      <c r="D811" s="75"/>
      <c r="E811" s="75"/>
      <c r="F811" s="75"/>
    </row>
    <row r="812" spans="1:6" ht="12.75">
      <c r="A812" s="75" t="s">
        <v>264</v>
      </c>
      <c r="B812" s="75"/>
      <c r="C812" s="75"/>
      <c r="D812" s="75"/>
      <c r="E812" s="75"/>
      <c r="F812" s="75"/>
    </row>
    <row r="813" spans="1:6" ht="12.75">
      <c r="A813" s="75" t="s">
        <v>1247</v>
      </c>
      <c r="B813" s="75"/>
      <c r="C813" s="75"/>
      <c r="D813" s="75"/>
      <c r="E813" s="75"/>
      <c r="F813" s="75"/>
    </row>
    <row r="815" spans="1:6" ht="12.75">
      <c r="A815" s="112" t="s">
        <v>237</v>
      </c>
      <c r="B815" s="112"/>
      <c r="C815" s="112"/>
      <c r="D815" s="112"/>
      <c r="E815" s="112"/>
      <c r="F815" s="12" t="s">
        <v>192</v>
      </c>
    </row>
    <row r="816" spans="1:6" ht="12.75">
      <c r="A816" s="12" t="s">
        <v>193</v>
      </c>
      <c r="B816" s="12" t="s">
        <v>261</v>
      </c>
      <c r="C816" s="12" t="s">
        <v>194</v>
      </c>
      <c r="D816" s="12" t="s">
        <v>196</v>
      </c>
      <c r="E816" s="12" t="s">
        <v>195</v>
      </c>
      <c r="F816" s="12">
        <v>9</v>
      </c>
    </row>
    <row r="817" spans="1:6" ht="12.75">
      <c r="A817" s="12">
        <v>3637.5</v>
      </c>
      <c r="B817" s="12">
        <v>216.85</v>
      </c>
      <c r="C817" s="12">
        <v>373.4</v>
      </c>
      <c r="D817" s="12">
        <v>115</v>
      </c>
      <c r="E817" s="12">
        <v>1336</v>
      </c>
      <c r="F817" s="12" t="s">
        <v>306</v>
      </c>
    </row>
    <row r="819" spans="1:3" ht="12.75">
      <c r="A819" s="111" t="s">
        <v>201</v>
      </c>
      <c r="B819" s="39" t="s">
        <v>1248</v>
      </c>
      <c r="C819" s="110" t="s">
        <v>1249</v>
      </c>
    </row>
    <row r="820" spans="1:3" ht="12.75">
      <c r="A820" s="111"/>
      <c r="B820" s="39" t="s">
        <v>1250</v>
      </c>
      <c r="C820" s="110"/>
    </row>
    <row r="821" spans="1:3" ht="12.75">
      <c r="A821" s="111"/>
      <c r="B821" s="39" t="s">
        <v>1251</v>
      </c>
      <c r="C821" s="110"/>
    </row>
    <row r="822" spans="1:3" ht="12.75">
      <c r="A822" s="39" t="s">
        <v>202</v>
      </c>
      <c r="B822" s="39" t="s">
        <v>1252</v>
      </c>
      <c r="C822" s="12" t="s">
        <v>1253</v>
      </c>
    </row>
    <row r="824" spans="1:6" ht="12.75">
      <c r="A824" s="88" t="s">
        <v>236</v>
      </c>
      <c r="B824" s="88"/>
      <c r="C824" s="88"/>
      <c r="D824" s="88"/>
      <c r="E824" s="88"/>
      <c r="F824" s="5">
        <v>53671</v>
      </c>
    </row>
    <row r="825" spans="1:6" ht="12.75">
      <c r="A825" s="109" t="s">
        <v>826</v>
      </c>
      <c r="B825" s="109"/>
      <c r="C825" s="109"/>
      <c r="D825" s="109"/>
      <c r="E825" s="109"/>
      <c r="F825" s="12"/>
    </row>
    <row r="826" spans="1:6" ht="12.75">
      <c r="A826" s="109" t="s">
        <v>1254</v>
      </c>
      <c r="B826" s="109"/>
      <c r="C826" s="109"/>
      <c r="D826" s="109"/>
      <c r="E826" s="109"/>
      <c r="F826" s="12">
        <v>29124</v>
      </c>
    </row>
    <row r="827" spans="1:6" ht="12.75">
      <c r="A827" s="109" t="s">
        <v>0</v>
      </c>
      <c r="B827" s="109"/>
      <c r="C827" s="109"/>
      <c r="D827" s="109"/>
      <c r="E827" s="109"/>
      <c r="F827" s="12">
        <v>13716</v>
      </c>
    </row>
    <row r="828" spans="1:6" ht="12.75">
      <c r="A828" s="109" t="s">
        <v>1</v>
      </c>
      <c r="B828" s="109"/>
      <c r="C828" s="109"/>
      <c r="D828" s="109"/>
      <c r="E828" s="109"/>
      <c r="F828" s="12">
        <v>42840</v>
      </c>
    </row>
    <row r="829" spans="1:6" ht="12.75">
      <c r="A829" s="109" t="s">
        <v>2</v>
      </c>
      <c r="B829" s="109"/>
      <c r="C829" s="109"/>
      <c r="D829" s="109"/>
      <c r="E829" s="109"/>
      <c r="F829" s="12">
        <v>231</v>
      </c>
    </row>
    <row r="830" spans="1:6" ht="12.75">
      <c r="A830" s="109" t="s">
        <v>3</v>
      </c>
      <c r="B830" s="109"/>
      <c r="C830" s="109"/>
      <c r="D830" s="109"/>
      <c r="E830" s="109"/>
      <c r="F830" s="12">
        <v>437</v>
      </c>
    </row>
    <row r="831" spans="1:6" ht="12.75">
      <c r="A831" s="109" t="s">
        <v>4</v>
      </c>
      <c r="B831" s="109"/>
      <c r="C831" s="109"/>
      <c r="D831" s="109"/>
      <c r="E831" s="109"/>
      <c r="F831" s="12">
        <v>131</v>
      </c>
    </row>
    <row r="832" spans="1:6" ht="12.75">
      <c r="A832" s="109" t="s">
        <v>5</v>
      </c>
      <c r="B832" s="109"/>
      <c r="C832" s="109"/>
      <c r="D832" s="109"/>
      <c r="E832" s="109"/>
      <c r="F832" s="12">
        <v>10032</v>
      </c>
    </row>
    <row r="833" spans="1:6" ht="12.75">
      <c r="A833" s="109" t="s">
        <v>197</v>
      </c>
      <c r="B833" s="109"/>
      <c r="C833" s="109"/>
      <c r="D833" s="109"/>
      <c r="E833" s="109"/>
      <c r="F833" s="12">
        <v>86854</v>
      </c>
    </row>
    <row r="834" spans="1:6" ht="12.75">
      <c r="A834" s="109" t="s">
        <v>6</v>
      </c>
      <c r="B834" s="109"/>
      <c r="C834" s="109"/>
      <c r="D834" s="109"/>
      <c r="E834" s="109"/>
      <c r="F834" s="12">
        <v>27090</v>
      </c>
    </row>
    <row r="835" spans="1:6" ht="12.75">
      <c r="A835" s="109" t="s">
        <v>7</v>
      </c>
      <c r="B835" s="109"/>
      <c r="C835" s="109"/>
      <c r="D835" s="109"/>
      <c r="E835" s="109"/>
      <c r="F835" s="12">
        <v>9930</v>
      </c>
    </row>
    <row r="836" spans="1:6" ht="12.75">
      <c r="A836" s="109" t="s">
        <v>8</v>
      </c>
      <c r="B836" s="109"/>
      <c r="C836" s="109"/>
      <c r="D836" s="109"/>
      <c r="E836" s="109"/>
      <c r="F836" s="12">
        <v>24434</v>
      </c>
    </row>
    <row r="837" spans="1:6" ht="12.75">
      <c r="A837" s="109" t="s">
        <v>9</v>
      </c>
      <c r="B837" s="109"/>
      <c r="C837" s="109"/>
      <c r="D837" s="109"/>
      <c r="E837" s="109"/>
      <c r="F837" s="12">
        <v>786</v>
      </c>
    </row>
    <row r="838" spans="1:6" ht="12.75">
      <c r="A838" s="109" t="s">
        <v>10</v>
      </c>
      <c r="B838" s="109"/>
      <c r="C838" s="109"/>
      <c r="D838" s="109"/>
      <c r="E838" s="109"/>
      <c r="F838" s="12">
        <v>437</v>
      </c>
    </row>
    <row r="839" spans="1:6" ht="12.75">
      <c r="A839" s="109" t="s">
        <v>11</v>
      </c>
      <c r="B839" s="109"/>
      <c r="C839" s="109"/>
      <c r="D839" s="109"/>
      <c r="E839" s="109"/>
      <c r="F839" s="12">
        <v>9254</v>
      </c>
    </row>
    <row r="840" spans="1:6" ht="12.75">
      <c r="A840" s="109" t="s">
        <v>12</v>
      </c>
      <c r="B840" s="109"/>
      <c r="C840" s="109"/>
      <c r="D840" s="109"/>
      <c r="E840" s="109"/>
      <c r="F840" s="12">
        <v>115</v>
      </c>
    </row>
    <row r="841" spans="1:6" ht="12.75">
      <c r="A841" s="109" t="s">
        <v>13</v>
      </c>
      <c r="B841" s="109"/>
      <c r="C841" s="109"/>
      <c r="D841" s="109"/>
      <c r="E841" s="109"/>
      <c r="F841" s="12">
        <v>2183</v>
      </c>
    </row>
    <row r="842" spans="1:6" ht="12.75">
      <c r="A842" s="109" t="s">
        <v>14</v>
      </c>
      <c r="B842" s="109"/>
      <c r="C842" s="109"/>
      <c r="D842" s="109"/>
      <c r="E842" s="109"/>
      <c r="F842" s="12">
        <v>1746</v>
      </c>
    </row>
    <row r="843" spans="1:6" ht="12.75">
      <c r="A843" s="88" t="s">
        <v>15</v>
      </c>
      <c r="B843" s="88"/>
      <c r="C843" s="88"/>
      <c r="D843" s="88"/>
      <c r="E843" s="88"/>
      <c r="F843" s="5">
        <v>10879</v>
      </c>
    </row>
    <row r="844" spans="1:6" ht="12.75">
      <c r="A844" s="88" t="s">
        <v>534</v>
      </c>
      <c r="B844" s="88"/>
      <c r="C844" s="88"/>
      <c r="D844" s="88"/>
      <c r="E844" s="88"/>
      <c r="F844" s="5">
        <v>54841</v>
      </c>
    </row>
    <row r="845" spans="1:6" ht="12.75">
      <c r="A845" s="109" t="s">
        <v>535</v>
      </c>
      <c r="B845" s="109"/>
      <c r="C845" s="109"/>
      <c r="D845" s="109"/>
      <c r="E845" s="109"/>
      <c r="F845" s="12">
        <v>51748</v>
      </c>
    </row>
    <row r="846" spans="1:6" ht="12.75">
      <c r="A846" s="109" t="s">
        <v>16</v>
      </c>
      <c r="B846" s="109"/>
      <c r="C846" s="109"/>
      <c r="D846" s="109"/>
      <c r="E846" s="109"/>
      <c r="F846" s="12"/>
    </row>
    <row r="847" spans="1:6" ht="12.75">
      <c r="A847" s="109" t="s">
        <v>17</v>
      </c>
      <c r="B847" s="109"/>
      <c r="C847" s="109"/>
      <c r="D847" s="109"/>
      <c r="E847" s="109"/>
      <c r="F847" s="12">
        <v>1380</v>
      </c>
    </row>
    <row r="848" spans="1:6" ht="12.75">
      <c r="A848" s="109" t="s">
        <v>18</v>
      </c>
      <c r="B848" s="109"/>
      <c r="C848" s="109"/>
      <c r="D848" s="109"/>
      <c r="E848" s="109"/>
      <c r="F848" s="12">
        <v>1567</v>
      </c>
    </row>
    <row r="849" spans="1:6" ht="12.75">
      <c r="A849" s="109" t="s">
        <v>19</v>
      </c>
      <c r="B849" s="109"/>
      <c r="C849" s="109"/>
      <c r="D849" s="109"/>
      <c r="E849" s="109"/>
      <c r="F849" s="12">
        <v>56</v>
      </c>
    </row>
    <row r="850" spans="1:6" ht="12.75">
      <c r="A850" s="109" t="s">
        <v>20</v>
      </c>
      <c r="B850" s="109"/>
      <c r="C850" s="109"/>
      <c r="D850" s="109"/>
      <c r="E850" s="109"/>
      <c r="F850" s="12">
        <v>90</v>
      </c>
    </row>
    <row r="851" spans="1:6" ht="12.75">
      <c r="A851" s="88" t="s">
        <v>335</v>
      </c>
      <c r="B851" s="88"/>
      <c r="C851" s="88"/>
      <c r="D851" s="88"/>
      <c r="E851" s="88"/>
      <c r="F851" s="5">
        <v>198015</v>
      </c>
    </row>
    <row r="852" spans="1:6" ht="12.75">
      <c r="A852" s="88" t="s">
        <v>23</v>
      </c>
      <c r="B852" s="88"/>
      <c r="C852" s="88"/>
      <c r="D852" s="88"/>
      <c r="E852" s="88"/>
      <c r="F852" s="5">
        <v>24444</v>
      </c>
    </row>
    <row r="853" spans="1:6" ht="12.75">
      <c r="A853" s="88" t="s">
        <v>24</v>
      </c>
      <c r="B853" s="88"/>
      <c r="C853" s="88"/>
      <c r="D853" s="88"/>
      <c r="E853" s="88"/>
      <c r="F853" s="5">
        <v>42341</v>
      </c>
    </row>
    <row r="854" spans="1:6" ht="12.75">
      <c r="A854" s="88" t="s">
        <v>25</v>
      </c>
      <c r="B854" s="88"/>
      <c r="C854" s="88"/>
      <c r="D854" s="88"/>
      <c r="E854" s="88"/>
      <c r="F854" s="5">
        <v>218</v>
      </c>
    </row>
    <row r="855" spans="1:6" ht="12.75">
      <c r="A855" s="88" t="s">
        <v>199</v>
      </c>
      <c r="B855" s="88"/>
      <c r="C855" s="88"/>
      <c r="D855" s="88"/>
      <c r="E855" s="88"/>
      <c r="F855" s="5">
        <v>460384</v>
      </c>
    </row>
    <row r="856" spans="1:6" ht="12.75">
      <c r="A856" s="88" t="s">
        <v>200</v>
      </c>
      <c r="B856" s="88"/>
      <c r="C856" s="88"/>
      <c r="D856" s="88"/>
      <c r="E856" s="88"/>
      <c r="F856" s="5">
        <v>27623</v>
      </c>
    </row>
    <row r="857" spans="1:6" ht="12.75">
      <c r="A857" s="88" t="s">
        <v>245</v>
      </c>
      <c r="B857" s="88"/>
      <c r="C857" s="88"/>
      <c r="D857" s="88"/>
      <c r="E857" s="88"/>
      <c r="F857" s="5">
        <v>29280</v>
      </c>
    </row>
    <row r="858" spans="1:6" ht="12.75">
      <c r="A858" s="88" t="s">
        <v>198</v>
      </c>
      <c r="B858" s="88"/>
      <c r="C858" s="88"/>
      <c r="D858" s="88"/>
      <c r="E858" s="88"/>
      <c r="F858" s="5">
        <v>488007</v>
      </c>
    </row>
    <row r="859" spans="1:6" ht="12.75">
      <c r="A859" s="88" t="s">
        <v>21</v>
      </c>
      <c r="B859" s="88"/>
      <c r="C859" s="88"/>
      <c r="D859" s="88"/>
      <c r="E859" s="88"/>
      <c r="F859" s="5">
        <v>11.18</v>
      </c>
    </row>
    <row r="860" ht="12.75">
      <c r="A860" s="11" t="s">
        <v>271</v>
      </c>
    </row>
    <row r="862" spans="1:5" ht="12.75">
      <c r="A862" s="109" t="s">
        <v>337</v>
      </c>
      <c r="B862" s="109"/>
      <c r="C862" s="38">
        <v>0.0868</v>
      </c>
      <c r="D862" s="109" t="s">
        <v>274</v>
      </c>
      <c r="E862" s="109"/>
    </row>
    <row r="864" spans="1:3" ht="12.75">
      <c r="A864" s="5" t="s">
        <v>244</v>
      </c>
      <c r="B864" s="5" t="s">
        <v>22</v>
      </c>
      <c r="C864" s="5">
        <v>488007</v>
      </c>
    </row>
    <row r="872" ht="12.75">
      <c r="F872" s="7" t="s">
        <v>26</v>
      </c>
    </row>
    <row r="874" spans="1:6" ht="12.75">
      <c r="A874" s="75" t="s">
        <v>263</v>
      </c>
      <c r="B874" s="75"/>
      <c r="C874" s="75"/>
      <c r="D874" s="75"/>
      <c r="E874" s="75"/>
      <c r="F874" s="75"/>
    </row>
    <row r="875" spans="1:6" ht="12.75">
      <c r="A875" s="75" t="s">
        <v>264</v>
      </c>
      <c r="B875" s="75"/>
      <c r="C875" s="75"/>
      <c r="D875" s="75"/>
      <c r="E875" s="75"/>
      <c r="F875" s="75"/>
    </row>
    <row r="876" spans="1:6" ht="12.75">
      <c r="A876" s="75" t="s">
        <v>27</v>
      </c>
      <c r="B876" s="75"/>
      <c r="C876" s="75"/>
      <c r="D876" s="75"/>
      <c r="E876" s="75"/>
      <c r="F876" s="75"/>
    </row>
    <row r="878" spans="1:6" ht="12.75">
      <c r="A878" s="112" t="s">
        <v>237</v>
      </c>
      <c r="B878" s="112"/>
      <c r="C878" s="112"/>
      <c r="D878" s="112"/>
      <c r="E878" s="112"/>
      <c r="F878" s="12" t="s">
        <v>192</v>
      </c>
    </row>
    <row r="879" spans="1:6" ht="12.75">
      <c r="A879" s="12" t="s">
        <v>193</v>
      </c>
      <c r="B879" s="12" t="s">
        <v>261</v>
      </c>
      <c r="C879" s="12" t="s">
        <v>194</v>
      </c>
      <c r="D879" s="12" t="s">
        <v>196</v>
      </c>
      <c r="E879" s="12" t="s">
        <v>195</v>
      </c>
      <c r="F879" s="12">
        <v>9</v>
      </c>
    </row>
    <row r="880" spans="1:6" ht="12.75">
      <c r="A880" s="12">
        <v>3755.7</v>
      </c>
      <c r="B880" s="12">
        <v>216.85</v>
      </c>
      <c r="C880" s="12">
        <v>436.3</v>
      </c>
      <c r="D880" s="12">
        <v>82</v>
      </c>
      <c r="E880" s="12">
        <v>2081</v>
      </c>
      <c r="F880" s="12" t="s">
        <v>306</v>
      </c>
    </row>
    <row r="882" spans="1:3" ht="12.75">
      <c r="A882" s="111" t="s">
        <v>201</v>
      </c>
      <c r="B882" s="39" t="s">
        <v>28</v>
      </c>
      <c r="C882" s="110" t="s">
        <v>29</v>
      </c>
    </row>
    <row r="883" spans="1:3" ht="12.75">
      <c r="A883" s="111"/>
      <c r="B883" s="39" t="s">
        <v>30</v>
      </c>
      <c r="C883" s="110"/>
    </row>
    <row r="884" spans="1:3" ht="12.75">
      <c r="A884" s="111"/>
      <c r="B884" s="39" t="s">
        <v>31</v>
      </c>
      <c r="C884" s="110"/>
    </row>
    <row r="885" spans="1:3" ht="12.75">
      <c r="A885" s="39" t="s">
        <v>202</v>
      </c>
      <c r="B885" s="39" t="s">
        <v>1252</v>
      </c>
      <c r="C885" s="12" t="s">
        <v>1253</v>
      </c>
    </row>
    <row r="887" spans="1:6" ht="12.75">
      <c r="A887" s="109" t="s">
        <v>236</v>
      </c>
      <c r="B887" s="109"/>
      <c r="C887" s="109"/>
      <c r="D887" s="109"/>
      <c r="E887" s="109"/>
      <c r="F887" s="12">
        <v>61955</v>
      </c>
    </row>
    <row r="888" spans="1:6" ht="12.75">
      <c r="A888" s="109" t="s">
        <v>242</v>
      </c>
      <c r="B888" s="109"/>
      <c r="C888" s="109"/>
      <c r="D888" s="109"/>
      <c r="E888" s="109"/>
      <c r="F888" s="12"/>
    </row>
    <row r="889" spans="1:6" ht="12.75">
      <c r="A889" s="109" t="s">
        <v>32</v>
      </c>
      <c r="B889" s="109"/>
      <c r="C889" s="109"/>
      <c r="D889" s="109"/>
      <c r="E889" s="109"/>
      <c r="F889" s="12">
        <v>33978</v>
      </c>
    </row>
    <row r="890" spans="1:6" ht="12.75">
      <c r="A890" s="109" t="s">
        <v>33</v>
      </c>
      <c r="B890" s="109"/>
      <c r="C890" s="109"/>
      <c r="D890" s="109"/>
      <c r="E890" s="109"/>
      <c r="F890" s="12">
        <v>13716</v>
      </c>
    </row>
    <row r="891" spans="1:6" ht="12.75">
      <c r="A891" s="109" t="s">
        <v>286</v>
      </c>
      <c r="B891" s="109"/>
      <c r="C891" s="109"/>
      <c r="D891" s="109"/>
      <c r="E891" s="109"/>
      <c r="F891" s="12">
        <v>47694</v>
      </c>
    </row>
    <row r="892" spans="1:6" ht="12.75">
      <c r="A892" s="109" t="s">
        <v>34</v>
      </c>
      <c r="B892" s="109"/>
      <c r="C892" s="109"/>
      <c r="D892" s="109"/>
      <c r="E892" s="109"/>
      <c r="F892" s="12">
        <v>2389</v>
      </c>
    </row>
    <row r="893" spans="1:6" ht="12.75">
      <c r="A893" s="109" t="s">
        <v>35</v>
      </c>
      <c r="B893" s="109"/>
      <c r="C893" s="109"/>
      <c r="D893" s="109"/>
      <c r="E893" s="109"/>
      <c r="F893" s="12">
        <v>451</v>
      </c>
    </row>
    <row r="894" spans="1:6" ht="12.75">
      <c r="A894" s="109" t="s">
        <v>36</v>
      </c>
      <c r="B894" s="109"/>
      <c r="C894" s="109"/>
      <c r="D894" s="109"/>
      <c r="E894" s="109"/>
      <c r="F894" s="12">
        <v>135</v>
      </c>
    </row>
    <row r="895" spans="1:6" ht="12.75">
      <c r="A895" s="109" t="s">
        <v>37</v>
      </c>
      <c r="B895" s="109"/>
      <c r="C895" s="109"/>
      <c r="D895" s="109"/>
      <c r="E895" s="109"/>
      <c r="F895" s="12">
        <v>11286</v>
      </c>
    </row>
    <row r="896" spans="1:6" ht="12.75">
      <c r="A896" s="109" t="s">
        <v>197</v>
      </c>
      <c r="B896" s="109"/>
      <c r="C896" s="109"/>
      <c r="D896" s="109"/>
      <c r="E896" s="109"/>
      <c r="F896" s="12">
        <v>108623</v>
      </c>
    </row>
    <row r="897" spans="1:6" ht="12.75">
      <c r="A897" s="109" t="s">
        <v>64</v>
      </c>
      <c r="B897" s="109"/>
      <c r="C897" s="109"/>
      <c r="D897" s="109"/>
      <c r="E897" s="109"/>
      <c r="F897" s="12">
        <v>30449</v>
      </c>
    </row>
    <row r="898" spans="1:6" ht="12.75">
      <c r="A898" s="109" t="s">
        <v>940</v>
      </c>
      <c r="B898" s="109"/>
      <c r="C898" s="109"/>
      <c r="D898" s="109"/>
      <c r="E898" s="109"/>
      <c r="F898" s="12">
        <v>11161</v>
      </c>
    </row>
    <row r="899" spans="1:6" ht="12.75">
      <c r="A899" s="109" t="s">
        <v>941</v>
      </c>
      <c r="B899" s="109"/>
      <c r="C899" s="109"/>
      <c r="D899" s="109"/>
      <c r="E899" s="109"/>
      <c r="F899" s="12">
        <v>40992</v>
      </c>
    </row>
    <row r="900" spans="1:6" ht="12.75">
      <c r="A900" s="109" t="s">
        <v>942</v>
      </c>
      <c r="B900" s="109"/>
      <c r="C900" s="109"/>
      <c r="D900" s="109"/>
      <c r="E900" s="109"/>
      <c r="F900" s="12">
        <v>966</v>
      </c>
    </row>
    <row r="901" spans="1:6" ht="12.75">
      <c r="A901" s="109" t="s">
        <v>943</v>
      </c>
      <c r="B901" s="109"/>
      <c r="C901" s="109"/>
      <c r="D901" s="109"/>
      <c r="E901" s="109"/>
      <c r="F901" s="12">
        <v>451</v>
      </c>
    </row>
    <row r="902" spans="1:6" ht="12.75">
      <c r="A902" s="109" t="s">
        <v>944</v>
      </c>
      <c r="B902" s="109"/>
      <c r="C902" s="109"/>
      <c r="D902" s="109"/>
      <c r="E902" s="109"/>
      <c r="F902" s="12">
        <v>9555</v>
      </c>
    </row>
    <row r="903" spans="1:6" ht="12.75">
      <c r="A903" s="109" t="s">
        <v>945</v>
      </c>
      <c r="B903" s="109"/>
      <c r="C903" s="109"/>
      <c r="D903" s="109"/>
      <c r="E903" s="109"/>
      <c r="F903" s="12">
        <v>115</v>
      </c>
    </row>
    <row r="904" spans="1:6" ht="12.75">
      <c r="A904" s="109" t="s">
        <v>946</v>
      </c>
      <c r="B904" s="109"/>
      <c r="C904" s="109"/>
      <c r="D904" s="109"/>
      <c r="E904" s="109"/>
      <c r="F904" s="12">
        <v>2253</v>
      </c>
    </row>
    <row r="905" spans="1:6" ht="12.75">
      <c r="A905" s="109" t="s">
        <v>947</v>
      </c>
      <c r="B905" s="109"/>
      <c r="C905" s="109"/>
      <c r="D905" s="109"/>
      <c r="E905" s="109"/>
      <c r="F905" s="12">
        <v>1802</v>
      </c>
    </row>
    <row r="906" spans="1:6" ht="12.75">
      <c r="A906" s="109" t="s">
        <v>15</v>
      </c>
      <c r="B906" s="109"/>
      <c r="C906" s="109"/>
      <c r="D906" s="109"/>
      <c r="E906" s="109"/>
      <c r="F906" s="12">
        <v>10879</v>
      </c>
    </row>
    <row r="907" spans="1:6" ht="12.75">
      <c r="A907" s="109" t="s">
        <v>534</v>
      </c>
      <c r="B907" s="109"/>
      <c r="C907" s="109"/>
      <c r="D907" s="109"/>
      <c r="E907" s="109"/>
      <c r="F907" s="12">
        <v>54841</v>
      </c>
    </row>
    <row r="908" spans="1:6" ht="12.75">
      <c r="A908" s="109" t="s">
        <v>948</v>
      </c>
      <c r="B908" s="109"/>
      <c r="C908" s="109"/>
      <c r="D908" s="109"/>
      <c r="E908" s="109"/>
      <c r="F908" s="12">
        <v>51748</v>
      </c>
    </row>
    <row r="909" spans="1:6" ht="12.75">
      <c r="A909" s="109" t="s">
        <v>16</v>
      </c>
      <c r="B909" s="109"/>
      <c r="C909" s="109"/>
      <c r="D909" s="109"/>
      <c r="E909" s="109"/>
      <c r="F909" s="12"/>
    </row>
    <row r="910" spans="1:6" ht="12.75">
      <c r="A910" s="109" t="s">
        <v>17</v>
      </c>
      <c r="B910" s="109"/>
      <c r="C910" s="109"/>
      <c r="D910" s="109"/>
      <c r="E910" s="109"/>
      <c r="F910" s="12">
        <v>1380</v>
      </c>
    </row>
    <row r="911" spans="1:6" ht="12.75">
      <c r="A911" s="109" t="s">
        <v>949</v>
      </c>
      <c r="B911" s="109"/>
      <c r="C911" s="109"/>
      <c r="D911" s="109"/>
      <c r="E911" s="109"/>
      <c r="F911" s="12">
        <v>1567</v>
      </c>
    </row>
    <row r="912" spans="1:6" ht="12.75">
      <c r="A912" s="109" t="s">
        <v>950</v>
      </c>
      <c r="B912" s="109"/>
      <c r="C912" s="109"/>
      <c r="D912" s="109"/>
      <c r="E912" s="109"/>
      <c r="F912" s="12">
        <v>56</v>
      </c>
    </row>
    <row r="913" spans="1:6" ht="12.75">
      <c r="A913" s="109" t="s">
        <v>20</v>
      </c>
      <c r="B913" s="109"/>
      <c r="C913" s="109"/>
      <c r="D913" s="109"/>
      <c r="E913" s="109"/>
      <c r="F913" s="12">
        <v>90</v>
      </c>
    </row>
    <row r="914" spans="1:6" ht="12.75">
      <c r="A914" s="109" t="s">
        <v>335</v>
      </c>
      <c r="B914" s="109"/>
      <c r="C914" s="109"/>
      <c r="D914" s="109"/>
      <c r="E914" s="109"/>
      <c r="F914" s="12">
        <v>152225</v>
      </c>
    </row>
    <row r="915" spans="1:6" ht="12.75">
      <c r="A915" s="109" t="s">
        <v>951</v>
      </c>
      <c r="B915" s="109"/>
      <c r="C915" s="109"/>
      <c r="D915" s="109"/>
      <c r="E915" s="109"/>
      <c r="F915" s="12">
        <v>25238</v>
      </c>
    </row>
    <row r="916" spans="1:6" ht="12.75">
      <c r="A916" s="109" t="s">
        <v>952</v>
      </c>
      <c r="B916" s="109"/>
      <c r="C916" s="109"/>
      <c r="D916" s="109"/>
      <c r="E916" s="109"/>
      <c r="F916" s="12">
        <v>43716</v>
      </c>
    </row>
    <row r="917" spans="1:6" ht="12.75">
      <c r="A917" s="109" t="s">
        <v>953</v>
      </c>
      <c r="B917" s="109"/>
      <c r="C917" s="109"/>
      <c r="D917" s="109"/>
      <c r="E917" s="109"/>
      <c r="F917" s="12">
        <v>225</v>
      </c>
    </row>
    <row r="918" spans="1:6" ht="12.75">
      <c r="A918" s="109" t="s">
        <v>199</v>
      </c>
      <c r="B918" s="109"/>
      <c r="C918" s="109"/>
      <c r="D918" s="109"/>
      <c r="E918" s="109"/>
      <c r="F918" s="12">
        <v>446823</v>
      </c>
    </row>
    <row r="919" spans="1:6" ht="12.75">
      <c r="A919" s="109" t="s">
        <v>200</v>
      </c>
      <c r="B919" s="109"/>
      <c r="C919" s="109"/>
      <c r="D919" s="109"/>
      <c r="E919" s="109"/>
      <c r="F919" s="12">
        <v>26809</v>
      </c>
    </row>
    <row r="920" spans="1:6" ht="12.75">
      <c r="A920" s="109" t="s">
        <v>245</v>
      </c>
      <c r="B920" s="109"/>
      <c r="C920" s="109"/>
      <c r="D920" s="109"/>
      <c r="E920" s="109"/>
      <c r="F920" s="12">
        <v>30232</v>
      </c>
    </row>
    <row r="921" spans="1:6" ht="12.75">
      <c r="A921" s="109" t="s">
        <v>198</v>
      </c>
      <c r="B921" s="109"/>
      <c r="C921" s="109"/>
      <c r="D921" s="109"/>
      <c r="E921" s="109"/>
      <c r="F921" s="12">
        <v>503864</v>
      </c>
    </row>
    <row r="922" spans="1:6" ht="12.75">
      <c r="A922" s="109" t="s">
        <v>954</v>
      </c>
      <c r="B922" s="109"/>
      <c r="C922" s="109"/>
      <c r="D922" s="109"/>
      <c r="E922" s="109"/>
      <c r="F922" s="12">
        <v>11.18</v>
      </c>
    </row>
    <row r="923" ht="12.75">
      <c r="A923" s="11" t="s">
        <v>271</v>
      </c>
    </row>
    <row r="925" spans="1:5" ht="12.75">
      <c r="A925" s="109" t="s">
        <v>337</v>
      </c>
      <c r="B925" s="109"/>
      <c r="C925" s="38">
        <v>0.0868</v>
      </c>
      <c r="D925" s="109" t="s">
        <v>274</v>
      </c>
      <c r="E925" s="109"/>
    </row>
    <row r="927" spans="1:3" ht="12.75">
      <c r="A927" s="5" t="s">
        <v>244</v>
      </c>
      <c r="B927" s="5" t="s">
        <v>955</v>
      </c>
      <c r="C927" s="5">
        <v>503864</v>
      </c>
    </row>
    <row r="933" ht="12.75">
      <c r="F933" s="7" t="s">
        <v>956</v>
      </c>
    </row>
    <row r="936" spans="1:6" ht="12.75">
      <c r="A936" s="75" t="s">
        <v>263</v>
      </c>
      <c r="B936" s="75"/>
      <c r="C936" s="75"/>
      <c r="D936" s="75"/>
      <c r="E936" s="75"/>
      <c r="F936" s="75"/>
    </row>
    <row r="937" spans="1:6" ht="12.75">
      <c r="A937" s="75" t="s">
        <v>343</v>
      </c>
      <c r="B937" s="75"/>
      <c r="C937" s="75"/>
      <c r="D937" s="75"/>
      <c r="E937" s="75"/>
      <c r="F937" s="75"/>
    </row>
    <row r="938" spans="1:6" ht="12.75">
      <c r="A938" s="75" t="s">
        <v>957</v>
      </c>
      <c r="B938" s="75"/>
      <c r="C938" s="75"/>
      <c r="D938" s="75"/>
      <c r="E938" s="75"/>
      <c r="F938" s="75"/>
    </row>
    <row r="940" spans="1:6" ht="12.75">
      <c r="A940" s="112" t="s">
        <v>237</v>
      </c>
      <c r="B940" s="112"/>
      <c r="C940" s="112"/>
      <c r="D940" s="112"/>
      <c r="E940" s="112"/>
      <c r="F940" s="12" t="s">
        <v>192</v>
      </c>
    </row>
    <row r="941" spans="1:6" ht="12.75">
      <c r="A941" s="12" t="s">
        <v>193</v>
      </c>
      <c r="B941" s="12" t="s">
        <v>958</v>
      </c>
      <c r="C941" s="12" t="s">
        <v>194</v>
      </c>
      <c r="D941" s="12" t="s">
        <v>196</v>
      </c>
      <c r="E941" s="12" t="s">
        <v>195</v>
      </c>
      <c r="F941" s="12">
        <v>9</v>
      </c>
    </row>
    <row r="942" spans="1:6" ht="12.75">
      <c r="A942" s="12">
        <v>3848.3</v>
      </c>
      <c r="B942" s="12">
        <v>216.85</v>
      </c>
      <c r="C942" s="12">
        <v>532.95</v>
      </c>
      <c r="D942" s="12">
        <v>82</v>
      </c>
      <c r="E942" s="12">
        <v>1961.75</v>
      </c>
      <c r="F942" s="12" t="s">
        <v>306</v>
      </c>
    </row>
    <row r="944" spans="1:3" ht="12.75">
      <c r="A944" s="111" t="s">
        <v>201</v>
      </c>
      <c r="B944" s="39" t="s">
        <v>959</v>
      </c>
      <c r="C944" s="110" t="s">
        <v>960</v>
      </c>
    </row>
    <row r="945" spans="1:3" ht="12.75">
      <c r="A945" s="111"/>
      <c r="B945" s="39" t="s">
        <v>961</v>
      </c>
      <c r="C945" s="110"/>
    </row>
    <row r="946" spans="1:3" ht="12.75">
      <c r="A946" s="111"/>
      <c r="B946" s="39" t="s">
        <v>962</v>
      </c>
      <c r="C946" s="110"/>
    </row>
    <row r="947" spans="1:3" ht="12.75">
      <c r="A947" s="39" t="s">
        <v>202</v>
      </c>
      <c r="B947" s="39" t="s">
        <v>1252</v>
      </c>
      <c r="C947" s="12" t="s">
        <v>1253</v>
      </c>
    </row>
    <row r="949" spans="1:6" ht="12.75">
      <c r="A949" s="109" t="s">
        <v>236</v>
      </c>
      <c r="B949" s="109"/>
      <c r="C949" s="109"/>
      <c r="D949" s="109"/>
      <c r="E949" s="109"/>
      <c r="F949" s="12">
        <v>63156</v>
      </c>
    </row>
    <row r="950" spans="1:6" ht="12.75">
      <c r="A950" s="109" t="s">
        <v>242</v>
      </c>
      <c r="B950" s="109"/>
      <c r="C950" s="109"/>
      <c r="D950" s="109"/>
      <c r="E950" s="109"/>
      <c r="F950" s="12"/>
    </row>
    <row r="951" spans="1:6" ht="12.75">
      <c r="A951" s="109" t="s">
        <v>963</v>
      </c>
      <c r="B951" s="109"/>
      <c r="C951" s="109"/>
      <c r="D951" s="109"/>
      <c r="E951" s="109"/>
      <c r="F951" s="12">
        <v>37011</v>
      </c>
    </row>
    <row r="952" spans="1:6" ht="12.75">
      <c r="A952" s="109" t="s">
        <v>0</v>
      </c>
      <c r="B952" s="109"/>
      <c r="C952" s="109"/>
      <c r="D952" s="109"/>
      <c r="E952" s="109"/>
      <c r="F952" s="12">
        <v>13716</v>
      </c>
    </row>
    <row r="953" spans="1:6" ht="12.75">
      <c r="A953" s="109" t="s">
        <v>241</v>
      </c>
      <c r="B953" s="109"/>
      <c r="C953" s="109"/>
      <c r="D953" s="109"/>
      <c r="E953" s="109"/>
      <c r="F953" s="12">
        <v>50727</v>
      </c>
    </row>
    <row r="954" spans="1:6" ht="12.75">
      <c r="A954" s="109" t="s">
        <v>964</v>
      </c>
      <c r="B954" s="109"/>
      <c r="C954" s="109"/>
      <c r="D954" s="109"/>
      <c r="E954" s="109"/>
      <c r="F954" s="12">
        <v>2448</v>
      </c>
    </row>
    <row r="955" spans="1:6" ht="12.75">
      <c r="A955" s="109" t="s">
        <v>965</v>
      </c>
      <c r="B955" s="109"/>
      <c r="C955" s="109"/>
      <c r="D955" s="109"/>
      <c r="E955" s="109"/>
      <c r="F955" s="12">
        <v>462</v>
      </c>
    </row>
    <row r="956" spans="1:6" ht="12.75">
      <c r="A956" s="109" t="s">
        <v>966</v>
      </c>
      <c r="B956" s="109"/>
      <c r="C956" s="109"/>
      <c r="D956" s="109"/>
      <c r="E956" s="109"/>
      <c r="F956" s="12">
        <v>139</v>
      </c>
    </row>
    <row r="957" spans="1:6" ht="12.75">
      <c r="A957" s="109" t="s">
        <v>967</v>
      </c>
      <c r="B957" s="109"/>
      <c r="C957" s="109"/>
      <c r="D957" s="109"/>
      <c r="E957" s="109"/>
      <c r="F957" s="12">
        <v>9380</v>
      </c>
    </row>
    <row r="958" spans="1:6" ht="12.75">
      <c r="A958" s="109" t="s">
        <v>197</v>
      </c>
      <c r="B958" s="109"/>
      <c r="C958" s="109"/>
      <c r="D958" s="109"/>
      <c r="E958" s="109"/>
      <c r="F958" s="12">
        <v>161264</v>
      </c>
    </row>
    <row r="959" spans="1:6" ht="12.75">
      <c r="A959" s="109" t="s">
        <v>968</v>
      </c>
      <c r="B959" s="109"/>
      <c r="C959" s="109"/>
      <c r="D959" s="109"/>
      <c r="E959" s="109"/>
      <c r="F959" s="12">
        <v>25356</v>
      </c>
    </row>
    <row r="960" spans="1:6" ht="12.75">
      <c r="A960" s="109" t="s">
        <v>969</v>
      </c>
      <c r="B960" s="109"/>
      <c r="C960" s="109"/>
      <c r="D960" s="109"/>
      <c r="E960" s="109"/>
      <c r="F960" s="12">
        <v>9294</v>
      </c>
    </row>
    <row r="961" spans="1:6" ht="12.75">
      <c r="A961" s="109" t="s">
        <v>970</v>
      </c>
      <c r="B961" s="109"/>
      <c r="C961" s="109"/>
      <c r="D961" s="109"/>
      <c r="E961" s="109"/>
      <c r="F961" s="12">
        <v>100316</v>
      </c>
    </row>
    <row r="962" spans="1:6" ht="12.75">
      <c r="A962" s="109" t="s">
        <v>971</v>
      </c>
      <c r="B962" s="109"/>
      <c r="C962" s="109"/>
      <c r="D962" s="109"/>
      <c r="E962" s="109"/>
      <c r="F962" s="12">
        <v>896</v>
      </c>
    </row>
    <row r="963" spans="1:6" ht="12.75">
      <c r="A963" s="109" t="s">
        <v>972</v>
      </c>
      <c r="B963" s="109"/>
      <c r="C963" s="109"/>
      <c r="D963" s="109"/>
      <c r="E963" s="109"/>
      <c r="F963" s="12">
        <v>462</v>
      </c>
    </row>
    <row r="964" spans="1:6" ht="12.75">
      <c r="A964" s="109" t="s">
        <v>973</v>
      </c>
      <c r="B964" s="109"/>
      <c r="C964" s="109"/>
      <c r="D964" s="109"/>
      <c r="E964" s="109"/>
      <c r="F964" s="12">
        <v>9790</v>
      </c>
    </row>
    <row r="965" spans="1:6" ht="12.75">
      <c r="A965" s="109" t="s">
        <v>974</v>
      </c>
      <c r="B965" s="109"/>
      <c r="C965" s="109"/>
      <c r="D965" s="109"/>
      <c r="E965" s="109"/>
      <c r="F965" s="12">
        <v>115</v>
      </c>
    </row>
    <row r="966" spans="1:6" ht="12.75">
      <c r="A966" s="109" t="s">
        <v>975</v>
      </c>
      <c r="B966" s="109"/>
      <c r="C966" s="109"/>
      <c r="D966" s="109"/>
      <c r="E966" s="109"/>
      <c r="F966" s="12">
        <v>2309</v>
      </c>
    </row>
    <row r="967" spans="1:6" ht="12.75">
      <c r="A967" s="109" t="s">
        <v>976</v>
      </c>
      <c r="B967" s="109"/>
      <c r="C967" s="109"/>
      <c r="D967" s="109"/>
      <c r="E967" s="109"/>
      <c r="F967" s="12">
        <v>1847</v>
      </c>
    </row>
    <row r="968" spans="1:6" ht="12.75">
      <c r="A968" s="109" t="s">
        <v>977</v>
      </c>
      <c r="B968" s="109"/>
      <c r="C968" s="109"/>
      <c r="D968" s="109"/>
      <c r="E968" s="109"/>
      <c r="F968" s="12">
        <v>10879</v>
      </c>
    </row>
    <row r="969" spans="1:6" ht="12.75">
      <c r="A969" s="109" t="s">
        <v>534</v>
      </c>
      <c r="B969" s="109"/>
      <c r="C969" s="109"/>
      <c r="D969" s="109"/>
      <c r="E969" s="109"/>
      <c r="F969" s="12">
        <v>54841</v>
      </c>
    </row>
    <row r="970" spans="1:6" ht="12.75">
      <c r="A970" s="109" t="s">
        <v>978</v>
      </c>
      <c r="B970" s="109"/>
      <c r="C970" s="109"/>
      <c r="D970" s="109"/>
      <c r="E970" s="109"/>
      <c r="F970" s="12">
        <v>51748</v>
      </c>
    </row>
    <row r="971" spans="1:6" ht="12.75">
      <c r="A971" s="109" t="s">
        <v>979</v>
      </c>
      <c r="B971" s="109"/>
      <c r="C971" s="109"/>
      <c r="D971" s="109"/>
      <c r="E971" s="109"/>
      <c r="F971" s="12">
        <v>1380</v>
      </c>
    </row>
    <row r="972" spans="1:6" ht="12.75">
      <c r="A972" s="109" t="s">
        <v>980</v>
      </c>
      <c r="B972" s="109"/>
      <c r="C972" s="109"/>
      <c r="D972" s="109"/>
      <c r="E972" s="109"/>
      <c r="F972" s="12">
        <v>1567</v>
      </c>
    </row>
    <row r="973" spans="1:6" ht="12.75">
      <c r="A973" s="109" t="s">
        <v>981</v>
      </c>
      <c r="B973" s="109"/>
      <c r="C973" s="109"/>
      <c r="D973" s="109"/>
      <c r="E973" s="109"/>
      <c r="F973" s="12">
        <v>56</v>
      </c>
    </row>
    <row r="974" spans="1:6" ht="12.75">
      <c r="A974" s="109" t="s">
        <v>982</v>
      </c>
      <c r="B974" s="109"/>
      <c r="C974" s="109"/>
      <c r="D974" s="109"/>
      <c r="E974" s="109"/>
      <c r="F974" s="12">
        <v>90</v>
      </c>
    </row>
    <row r="975" spans="1:6" ht="12.75">
      <c r="A975" s="109" t="s">
        <v>335</v>
      </c>
      <c r="B975" s="109"/>
      <c r="C975" s="109"/>
      <c r="D975" s="109"/>
      <c r="E975" s="109"/>
      <c r="F975" s="12">
        <v>107692</v>
      </c>
    </row>
    <row r="976" spans="1:6" ht="12.75">
      <c r="A976" s="109" t="s">
        <v>983</v>
      </c>
      <c r="B976" s="109"/>
      <c r="C976" s="109"/>
      <c r="D976" s="109"/>
      <c r="E976" s="109"/>
      <c r="F976" s="12">
        <v>25861</v>
      </c>
    </row>
    <row r="977" spans="1:6" ht="12.75">
      <c r="A977" s="109" t="s">
        <v>984</v>
      </c>
      <c r="B977" s="109"/>
      <c r="C977" s="109"/>
      <c r="D977" s="109"/>
      <c r="E977" s="109"/>
      <c r="F977" s="12">
        <v>44794</v>
      </c>
    </row>
    <row r="978" spans="1:6" ht="12.75">
      <c r="A978" s="109" t="s">
        <v>985</v>
      </c>
      <c r="B978" s="109"/>
      <c r="C978" s="109"/>
      <c r="D978" s="109"/>
      <c r="E978" s="109"/>
      <c r="F978" s="12">
        <v>231</v>
      </c>
    </row>
    <row r="979" spans="1:6" ht="12.75">
      <c r="A979" s="109" t="s">
        <v>199</v>
      </c>
      <c r="B979" s="109"/>
      <c r="C979" s="109"/>
      <c r="D979" s="109"/>
      <c r="E979" s="109"/>
      <c r="F979" s="12">
        <v>457839</v>
      </c>
    </row>
    <row r="980" spans="1:6" ht="12.75">
      <c r="A980" s="109" t="s">
        <v>200</v>
      </c>
      <c r="B980" s="109"/>
      <c r="C980" s="109"/>
      <c r="D980" s="109"/>
      <c r="E980" s="109"/>
      <c r="F980" s="12">
        <v>27470</v>
      </c>
    </row>
    <row r="981" spans="1:6" ht="12.75">
      <c r="A981" s="109" t="s">
        <v>245</v>
      </c>
      <c r="B981" s="109"/>
      <c r="C981" s="109"/>
      <c r="D981" s="109"/>
      <c r="E981" s="109"/>
      <c r="F981" s="12">
        <v>30977</v>
      </c>
    </row>
    <row r="982" spans="1:6" ht="12.75">
      <c r="A982" s="109" t="s">
        <v>198</v>
      </c>
      <c r="B982" s="109"/>
      <c r="C982" s="109"/>
      <c r="D982" s="109"/>
      <c r="E982" s="109"/>
      <c r="F982" s="12">
        <v>516287</v>
      </c>
    </row>
    <row r="983" spans="1:6" ht="12.75">
      <c r="A983" s="109" t="s">
        <v>986</v>
      </c>
      <c r="B983" s="109"/>
      <c r="C983" s="109"/>
      <c r="D983" s="109"/>
      <c r="E983" s="109"/>
      <c r="F983" s="12">
        <v>11.18</v>
      </c>
    </row>
    <row r="984" ht="12.75">
      <c r="A984" s="11" t="s">
        <v>271</v>
      </c>
    </row>
    <row r="986" spans="1:5" ht="12.75">
      <c r="A986" s="109" t="s">
        <v>337</v>
      </c>
      <c r="B986" s="109"/>
      <c r="C986" s="38">
        <v>0.0868</v>
      </c>
      <c r="D986" s="109" t="s">
        <v>1829</v>
      </c>
      <c r="E986" s="109"/>
    </row>
    <row r="988" spans="1:3" ht="12.75">
      <c r="A988" s="5" t="s">
        <v>244</v>
      </c>
      <c r="B988" s="5" t="s">
        <v>987</v>
      </c>
      <c r="C988" s="5">
        <v>516287</v>
      </c>
    </row>
    <row r="994" spans="1:6" ht="12.75">
      <c r="A994" s="3"/>
      <c r="B994" s="3"/>
      <c r="C994" s="3"/>
      <c r="D994" s="51"/>
      <c r="E994" s="51"/>
      <c r="F994" s="51"/>
    </row>
    <row r="995" spans="1:6" ht="12.75">
      <c r="A995" s="3"/>
      <c r="B995" s="3"/>
      <c r="C995" s="3"/>
      <c r="D995" s="3"/>
      <c r="E995" s="3"/>
      <c r="F995" s="3" t="s">
        <v>988</v>
      </c>
    </row>
    <row r="996" spans="1:6" ht="12.75">
      <c r="A996" s="3"/>
      <c r="B996" s="3"/>
      <c r="C996" s="3"/>
      <c r="D996" s="51"/>
      <c r="E996" s="51"/>
      <c r="F996" s="51"/>
    </row>
    <row r="997" spans="1:6" ht="12.75">
      <c r="A997" s="75" t="s">
        <v>263</v>
      </c>
      <c r="B997" s="75"/>
      <c r="C997" s="75"/>
      <c r="D997" s="75"/>
      <c r="E997" s="75"/>
      <c r="F997" s="75"/>
    </row>
    <row r="998" spans="1:6" ht="12.75">
      <c r="A998" s="75" t="s">
        <v>264</v>
      </c>
      <c r="B998" s="75"/>
      <c r="C998" s="75"/>
      <c r="D998" s="75"/>
      <c r="E998" s="75"/>
      <c r="F998" s="75"/>
    </row>
    <row r="999" spans="1:6" ht="12.75">
      <c r="A999" s="75" t="s">
        <v>989</v>
      </c>
      <c r="B999" s="75"/>
      <c r="C999" s="75"/>
      <c r="D999" s="75"/>
      <c r="E999" s="75"/>
      <c r="F999" s="75"/>
    </row>
    <row r="1000" spans="1:6" ht="12.75">
      <c r="A1000" s="3"/>
      <c r="B1000" s="3"/>
      <c r="C1000" s="2"/>
      <c r="D1000" s="2"/>
      <c r="E1000" s="2"/>
      <c r="F1000" s="3"/>
    </row>
    <row r="1001" spans="1:6" ht="12.75">
      <c r="A1001" s="73" t="s">
        <v>237</v>
      </c>
      <c r="B1001" s="73"/>
      <c r="C1001" s="73"/>
      <c r="D1001" s="73"/>
      <c r="E1001" s="73"/>
      <c r="F1001" s="4" t="s">
        <v>192</v>
      </c>
    </row>
    <row r="1002" spans="1:6" ht="12.75">
      <c r="A1002" s="4" t="s">
        <v>193</v>
      </c>
      <c r="B1002" s="4" t="s">
        <v>261</v>
      </c>
      <c r="C1002" s="4" t="s">
        <v>194</v>
      </c>
      <c r="D1002" s="4" t="s">
        <v>196</v>
      </c>
      <c r="E1002" s="4" t="s">
        <v>195</v>
      </c>
      <c r="F1002" s="14">
        <v>10</v>
      </c>
    </row>
    <row r="1003" spans="1:6" ht="12.75">
      <c r="A1003" s="4">
        <v>2334.7</v>
      </c>
      <c r="B1003" s="6">
        <v>259.4</v>
      </c>
      <c r="C1003" s="6">
        <v>682.1</v>
      </c>
      <c r="D1003" s="6" t="s">
        <v>278</v>
      </c>
      <c r="E1003" s="6">
        <v>654.5</v>
      </c>
      <c r="F1003" s="14" t="s">
        <v>306</v>
      </c>
    </row>
    <row r="1004" spans="1:6" ht="12.75">
      <c r="A1004" s="8"/>
      <c r="B1004" s="9"/>
      <c r="C1004" s="9"/>
      <c r="D1004" s="9"/>
      <c r="E1004" s="9"/>
      <c r="F1004" s="10"/>
    </row>
    <row r="1005" spans="1:6" ht="12.75">
      <c r="A1005" s="65" t="s">
        <v>201</v>
      </c>
      <c r="B1005" s="15" t="s">
        <v>990</v>
      </c>
      <c r="C1005" s="74" t="s">
        <v>1249</v>
      </c>
      <c r="D1005" s="13"/>
      <c r="E1005" s="13"/>
      <c r="F1005" s="13"/>
    </row>
    <row r="1006" spans="1:6" ht="12.75">
      <c r="A1006" s="65"/>
      <c r="B1006" s="15" t="s">
        <v>991</v>
      </c>
      <c r="C1006" s="74"/>
      <c r="D1006" s="13"/>
      <c r="E1006" s="13"/>
      <c r="F1006" s="13"/>
    </row>
    <row r="1007" spans="1:6" ht="12.75">
      <c r="A1007" s="22" t="s">
        <v>202</v>
      </c>
      <c r="B1007" s="15" t="s">
        <v>992</v>
      </c>
      <c r="C1007" s="14" t="s">
        <v>993</v>
      </c>
      <c r="D1007" s="13"/>
      <c r="E1007" s="13"/>
      <c r="F1007" s="13"/>
    </row>
    <row r="1008" spans="1:6" ht="12.75">
      <c r="A1008" s="10"/>
      <c r="B1008" s="8"/>
      <c r="C1008" s="10"/>
      <c r="D1008" s="13"/>
      <c r="E1008" s="13"/>
      <c r="F1008" s="13"/>
    </row>
    <row r="1009" spans="1:6" ht="12.75">
      <c r="A1009" s="88" t="s">
        <v>236</v>
      </c>
      <c r="B1009" s="88"/>
      <c r="C1009" s="88"/>
      <c r="D1009" s="88"/>
      <c r="E1009" s="88"/>
      <c r="F1009" s="5">
        <f>F1013+F1014+F1015+F1016+F1017</f>
        <v>51099</v>
      </c>
    </row>
    <row r="1010" spans="1:6" ht="12.75">
      <c r="A1010" s="66" t="s">
        <v>242</v>
      </c>
      <c r="B1010" s="66"/>
      <c r="C1010" s="66"/>
      <c r="D1010" s="66"/>
      <c r="E1010" s="66"/>
      <c r="F1010" s="5"/>
    </row>
    <row r="1011" spans="1:6" ht="12.75">
      <c r="A1011" s="66" t="s">
        <v>1254</v>
      </c>
      <c r="B1011" s="88"/>
      <c r="C1011" s="88"/>
      <c r="D1011" s="88"/>
      <c r="E1011" s="88"/>
      <c r="F1011" s="4">
        <v>29124</v>
      </c>
    </row>
    <row r="1012" spans="1:6" ht="12.75">
      <c r="A1012" s="66" t="s">
        <v>994</v>
      </c>
      <c r="B1012" s="66"/>
      <c r="C1012" s="66"/>
      <c r="D1012" s="66"/>
      <c r="E1012" s="66"/>
      <c r="F1012" s="4">
        <v>14909</v>
      </c>
    </row>
    <row r="1013" spans="1:6" ht="12.75">
      <c r="A1013" s="66" t="s">
        <v>241</v>
      </c>
      <c r="B1013" s="66"/>
      <c r="C1013" s="66"/>
      <c r="D1013" s="66"/>
      <c r="E1013" s="66"/>
      <c r="F1013" s="4">
        <f>SUM(F1011:F1012)</f>
        <v>44033</v>
      </c>
    </row>
    <row r="1014" spans="1:6" ht="12.75">
      <c r="A1014" s="66" t="s">
        <v>995</v>
      </c>
      <c r="B1014" s="66"/>
      <c r="C1014" s="66"/>
      <c r="D1014" s="66"/>
      <c r="E1014" s="66"/>
      <c r="F1014" s="4">
        <v>1485</v>
      </c>
    </row>
    <row r="1015" spans="1:6" ht="12.75">
      <c r="A1015" s="66" t="s">
        <v>996</v>
      </c>
      <c r="B1015" s="66"/>
      <c r="C1015" s="66"/>
      <c r="D1015" s="66"/>
      <c r="E1015" s="66"/>
      <c r="F1015" s="4">
        <v>280</v>
      </c>
    </row>
    <row r="1016" spans="1:6" ht="12.75">
      <c r="A1016" s="66" t="s">
        <v>997</v>
      </c>
      <c r="B1016" s="66"/>
      <c r="C1016" s="66"/>
      <c r="D1016" s="66"/>
      <c r="E1016" s="66"/>
      <c r="F1016" s="4">
        <v>84</v>
      </c>
    </row>
    <row r="1017" spans="1:6" ht="12.75">
      <c r="A1017" s="66" t="s">
        <v>998</v>
      </c>
      <c r="B1017" s="66"/>
      <c r="C1017" s="66"/>
      <c r="D1017" s="66"/>
      <c r="E1017" s="66"/>
      <c r="F1017" s="4">
        <v>5217</v>
      </c>
    </row>
    <row r="1018" spans="1:6" ht="12.75">
      <c r="A1018" s="88" t="s">
        <v>197</v>
      </c>
      <c r="B1018" s="88"/>
      <c r="C1018" s="88"/>
      <c r="D1018" s="88"/>
      <c r="E1018" s="88"/>
      <c r="F1018" s="5">
        <f>F1019+F1020+F1021+F1022+F1023+F1024+F1025+F1026+F1027+F1028</f>
        <v>71579</v>
      </c>
    </row>
    <row r="1019" spans="1:6" ht="12.75">
      <c r="A1019" s="66" t="s">
        <v>999</v>
      </c>
      <c r="B1019" s="66"/>
      <c r="C1019" s="66"/>
      <c r="D1019" s="66"/>
      <c r="E1019" s="66"/>
      <c r="F1019" s="4">
        <v>14087</v>
      </c>
    </row>
    <row r="1020" spans="1:6" ht="12.75">
      <c r="A1020" s="66" t="s">
        <v>1000</v>
      </c>
      <c r="B1020" s="66"/>
      <c r="C1020" s="66"/>
      <c r="D1020" s="66"/>
      <c r="E1020" s="66"/>
      <c r="F1020" s="4">
        <v>5164</v>
      </c>
    </row>
    <row r="1021" spans="1:6" ht="12.75">
      <c r="A1021" s="66" t="s">
        <v>1001</v>
      </c>
      <c r="B1021" s="66"/>
      <c r="C1021" s="66"/>
      <c r="D1021" s="66"/>
      <c r="E1021" s="66"/>
      <c r="F1021" s="4">
        <v>40212</v>
      </c>
    </row>
    <row r="1022" spans="1:6" ht="12.75">
      <c r="A1022" s="66" t="s">
        <v>1002</v>
      </c>
      <c r="B1022" s="66"/>
      <c r="C1022" s="66"/>
      <c r="D1022" s="66"/>
      <c r="E1022" s="66"/>
      <c r="F1022" s="4">
        <v>535</v>
      </c>
    </row>
    <row r="1023" spans="1:6" ht="12.75">
      <c r="A1023" s="66" t="s">
        <v>1003</v>
      </c>
      <c r="B1023" s="66"/>
      <c r="C1023" s="66"/>
      <c r="D1023" s="66"/>
      <c r="E1023" s="66"/>
      <c r="F1023" s="4">
        <v>280</v>
      </c>
    </row>
    <row r="1024" spans="1:6" ht="12.75">
      <c r="A1024" s="66" t="s">
        <v>1004</v>
      </c>
      <c r="B1024" s="66"/>
      <c r="C1024" s="66"/>
      <c r="D1024" s="66"/>
      <c r="E1024" s="66"/>
      <c r="F1024" s="4">
        <v>5939</v>
      </c>
    </row>
    <row r="1025" spans="1:6" ht="12.75">
      <c r="A1025" s="66" t="s">
        <v>1005</v>
      </c>
      <c r="B1025" s="66"/>
      <c r="C1025" s="66"/>
      <c r="D1025" s="66"/>
      <c r="E1025" s="66"/>
      <c r="F1025" s="4">
        <v>38</v>
      </c>
    </row>
    <row r="1026" spans="1:6" ht="12.75">
      <c r="A1026" s="66" t="s">
        <v>1006</v>
      </c>
      <c r="B1026" s="66"/>
      <c r="C1026" s="66"/>
      <c r="D1026" s="66"/>
      <c r="E1026" s="66"/>
      <c r="F1026" s="4">
        <v>1401</v>
      </c>
    </row>
    <row r="1027" spans="1:6" ht="12.75">
      <c r="A1027" s="66" t="s">
        <v>1007</v>
      </c>
      <c r="B1027" s="66"/>
      <c r="C1027" s="66"/>
      <c r="D1027" s="66"/>
      <c r="E1027" s="66"/>
      <c r="F1027" s="4">
        <v>1121</v>
      </c>
    </row>
    <row r="1028" spans="1:6" ht="12.75">
      <c r="A1028" s="67" t="s">
        <v>1008</v>
      </c>
      <c r="B1028" s="68"/>
      <c r="C1028" s="68"/>
      <c r="D1028" s="68"/>
      <c r="E1028" s="69"/>
      <c r="F1028" s="4">
        <v>2802</v>
      </c>
    </row>
    <row r="1029" spans="1:6" ht="12.75">
      <c r="A1029" s="85" t="s">
        <v>534</v>
      </c>
      <c r="B1029" s="86"/>
      <c r="C1029" s="86"/>
      <c r="D1029" s="86"/>
      <c r="E1029" s="87"/>
      <c r="F1029" s="5">
        <f>F1030+F1032+F1033+F1034+F1035</f>
        <v>60360</v>
      </c>
    </row>
    <row r="1030" spans="1:6" ht="12.75">
      <c r="A1030" s="70" t="s">
        <v>1009</v>
      </c>
      <c r="B1030" s="71"/>
      <c r="C1030" s="71"/>
      <c r="D1030" s="71"/>
      <c r="E1030" s="72"/>
      <c r="F1030" s="4">
        <v>57150</v>
      </c>
    </row>
    <row r="1031" spans="1:6" ht="12.75">
      <c r="A1031" s="70" t="s">
        <v>536</v>
      </c>
      <c r="B1031" s="71"/>
      <c r="C1031" s="71"/>
      <c r="D1031" s="71"/>
      <c r="E1031" s="72"/>
      <c r="F1031" s="4"/>
    </row>
    <row r="1032" spans="1:6" ht="12.75">
      <c r="A1032" s="67" t="s">
        <v>1010</v>
      </c>
      <c r="B1032" s="68"/>
      <c r="C1032" s="68"/>
      <c r="D1032" s="68"/>
      <c r="E1032" s="69"/>
      <c r="F1032" s="4">
        <v>1452</v>
      </c>
    </row>
    <row r="1033" spans="1:6" ht="12.75">
      <c r="A1033" s="67" t="s">
        <v>1011</v>
      </c>
      <c r="B1033" s="68"/>
      <c r="C1033" s="68"/>
      <c r="D1033" s="68"/>
      <c r="E1033" s="69"/>
      <c r="F1033" s="4">
        <v>1612</v>
      </c>
    </row>
    <row r="1034" spans="1:6" ht="12.75">
      <c r="A1034" s="67" t="s">
        <v>1012</v>
      </c>
      <c r="B1034" s="68"/>
      <c r="C1034" s="68"/>
      <c r="D1034" s="68"/>
      <c r="E1034" s="69"/>
      <c r="F1034" s="4">
        <v>56</v>
      </c>
    </row>
    <row r="1035" spans="1:6" ht="12.75">
      <c r="A1035" s="70" t="s">
        <v>1013</v>
      </c>
      <c r="B1035" s="71"/>
      <c r="C1035" s="71"/>
      <c r="D1035" s="71"/>
      <c r="E1035" s="72"/>
      <c r="F1035" s="4">
        <v>90</v>
      </c>
    </row>
    <row r="1036" spans="1:6" ht="12.75">
      <c r="A1036" s="88" t="s">
        <v>335</v>
      </c>
      <c r="B1036" s="88"/>
      <c r="C1036" s="88"/>
      <c r="D1036" s="88"/>
      <c r="E1036" s="88"/>
      <c r="F1036" s="5">
        <v>51721</v>
      </c>
    </row>
    <row r="1037" spans="1:6" ht="12.75">
      <c r="A1037" s="88" t="s">
        <v>1014</v>
      </c>
      <c r="B1037" s="88"/>
      <c r="C1037" s="88"/>
      <c r="D1037" s="88"/>
      <c r="E1037" s="88"/>
      <c r="F1037" s="5">
        <v>15689</v>
      </c>
    </row>
    <row r="1038" spans="1:6" ht="12.75">
      <c r="A1038" s="88" t="s">
        <v>1015</v>
      </c>
      <c r="B1038" s="88"/>
      <c r="C1038" s="88"/>
      <c r="D1038" s="88"/>
      <c r="E1038" s="88"/>
      <c r="F1038" s="5">
        <v>27176</v>
      </c>
    </row>
    <row r="1039" spans="1:6" ht="12.75">
      <c r="A1039" s="85" t="s">
        <v>1016</v>
      </c>
      <c r="B1039" s="86"/>
      <c r="C1039" s="86"/>
      <c r="D1039" s="86"/>
      <c r="E1039" s="87"/>
      <c r="F1039" s="5">
        <v>140</v>
      </c>
    </row>
    <row r="1040" spans="1:6" ht="12.75">
      <c r="A1040" s="88" t="s">
        <v>199</v>
      </c>
      <c r="B1040" s="88"/>
      <c r="C1040" s="88"/>
      <c r="D1040" s="88"/>
      <c r="E1040" s="88"/>
      <c r="F1040" s="5">
        <f>F1009+F1018+F1029+F1036+F1037+F1038+F1039</f>
        <v>277764</v>
      </c>
    </row>
    <row r="1041" spans="1:6" ht="12.75">
      <c r="A1041" s="88" t="s">
        <v>200</v>
      </c>
      <c r="B1041" s="88"/>
      <c r="C1041" s="88"/>
      <c r="D1041" s="88"/>
      <c r="E1041" s="88"/>
      <c r="F1041" s="16">
        <f>F1040*6/100</f>
        <v>16665.84</v>
      </c>
    </row>
    <row r="1042" spans="1:6" ht="12.75">
      <c r="A1042" s="85" t="s">
        <v>245</v>
      </c>
      <c r="B1042" s="86"/>
      <c r="C1042" s="86"/>
      <c r="D1042" s="86"/>
      <c r="E1042" s="87"/>
      <c r="F1042" s="16">
        <f>C1049*6/100</f>
        <v>18793.38</v>
      </c>
    </row>
    <row r="1043" spans="1:6" ht="12.75">
      <c r="A1043" s="88" t="s">
        <v>198</v>
      </c>
      <c r="B1043" s="88"/>
      <c r="C1043" s="88"/>
      <c r="D1043" s="88"/>
      <c r="E1043" s="88"/>
      <c r="F1043" s="16">
        <f>SUM(F1040:F1042)</f>
        <v>313223.22000000003</v>
      </c>
    </row>
    <row r="1044" spans="1:6" ht="12.75">
      <c r="A1044" s="88" t="s">
        <v>1017</v>
      </c>
      <c r="B1044" s="88"/>
      <c r="C1044" s="88"/>
      <c r="D1044" s="88"/>
      <c r="E1044" s="88"/>
      <c r="F1044" s="18">
        <f>F1043/A1003/12</f>
        <v>11.179995288473895</v>
      </c>
    </row>
    <row r="1045" spans="1:6" ht="12.75">
      <c r="A1045" s="3" t="s">
        <v>271</v>
      </c>
      <c r="B1045" s="3"/>
      <c r="C1045" s="3"/>
      <c r="D1045" s="3"/>
      <c r="E1045" s="3"/>
      <c r="F1045" s="3"/>
    </row>
    <row r="1046" spans="1:6" ht="12.75">
      <c r="A1046" s="3"/>
      <c r="B1046" s="3"/>
      <c r="C1046" s="2"/>
      <c r="D1046" s="51"/>
      <c r="E1046" s="51"/>
      <c r="F1046" s="3"/>
    </row>
    <row r="1047" spans="1:6" ht="12.75">
      <c r="A1047" s="65" t="s">
        <v>337</v>
      </c>
      <c r="B1047" s="65"/>
      <c r="C1047" s="37">
        <f>F1038/F1043</f>
        <v>0.08676240541809128</v>
      </c>
      <c r="D1047" s="66" t="s">
        <v>1829</v>
      </c>
      <c r="E1047" s="66"/>
      <c r="F1047" s="3"/>
    </row>
    <row r="1048" spans="1:6" ht="12.75">
      <c r="A1048" s="3"/>
      <c r="B1048" s="3"/>
      <c r="C1048" s="3"/>
      <c r="D1048" s="3"/>
      <c r="E1048" s="3"/>
      <c r="F1048" s="3"/>
    </row>
    <row r="1049" spans="1:6" ht="12.75">
      <c r="A1049" s="5" t="s">
        <v>244</v>
      </c>
      <c r="B1049" s="5" t="s">
        <v>1018</v>
      </c>
      <c r="C1049" s="5">
        <v>313223</v>
      </c>
      <c r="D1049" s="2"/>
      <c r="E1049" s="2"/>
      <c r="F1049" s="2"/>
    </row>
    <row r="1057" spans="1:6" ht="12.75">
      <c r="A1057" s="3"/>
      <c r="B1057" s="3"/>
      <c r="C1057" s="3"/>
      <c r="D1057" s="3"/>
      <c r="E1057" s="51"/>
      <c r="F1057" s="51"/>
    </row>
    <row r="1058" spans="1:6" ht="12.75">
      <c r="A1058" s="3"/>
      <c r="B1058" s="3"/>
      <c r="C1058" s="3"/>
      <c r="D1058" s="3"/>
      <c r="E1058" s="3"/>
      <c r="F1058" s="3" t="s">
        <v>1019</v>
      </c>
    </row>
    <row r="1059" spans="1:6" ht="12.75">
      <c r="A1059" s="3"/>
      <c r="B1059" s="3"/>
      <c r="C1059" s="3"/>
      <c r="D1059" s="3"/>
      <c r="E1059" s="51"/>
      <c r="F1059" s="51"/>
    </row>
    <row r="1060" spans="1:6" ht="12.75">
      <c r="A1060" s="75" t="s">
        <v>263</v>
      </c>
      <c r="B1060" s="75"/>
      <c r="C1060" s="75"/>
      <c r="D1060" s="75"/>
      <c r="E1060" s="75"/>
      <c r="F1060" s="75"/>
    </row>
    <row r="1061" spans="1:6" ht="12.75">
      <c r="A1061" s="75" t="s">
        <v>343</v>
      </c>
      <c r="B1061" s="75"/>
      <c r="C1061" s="75"/>
      <c r="D1061" s="75"/>
      <c r="E1061" s="75"/>
      <c r="F1061" s="75"/>
    </row>
    <row r="1062" spans="1:6" ht="12.75">
      <c r="A1062" s="75" t="s">
        <v>420</v>
      </c>
      <c r="B1062" s="75"/>
      <c r="C1062" s="75"/>
      <c r="D1062" s="75"/>
      <c r="E1062" s="75"/>
      <c r="F1062" s="75"/>
    </row>
    <row r="1063" spans="1:6" ht="12.75">
      <c r="A1063" s="75"/>
      <c r="B1063" s="75"/>
      <c r="C1063" s="75"/>
      <c r="D1063" s="75"/>
      <c r="E1063" s="75"/>
      <c r="F1063" s="75"/>
    </row>
    <row r="1064" spans="1:6" ht="12.75">
      <c r="A1064" s="73" t="s">
        <v>237</v>
      </c>
      <c r="B1064" s="73"/>
      <c r="C1064" s="73"/>
      <c r="D1064" s="73"/>
      <c r="E1064" s="73"/>
      <c r="F1064" s="4" t="s">
        <v>192</v>
      </c>
    </row>
    <row r="1065" spans="1:6" ht="12.75">
      <c r="A1065" s="4" t="s">
        <v>193</v>
      </c>
      <c r="B1065" s="4" t="s">
        <v>261</v>
      </c>
      <c r="C1065" s="4" t="s">
        <v>194</v>
      </c>
      <c r="D1065" s="4" t="s">
        <v>196</v>
      </c>
      <c r="E1065" s="4" t="s">
        <v>195</v>
      </c>
      <c r="F1065" s="14">
        <v>8</v>
      </c>
    </row>
    <row r="1066" spans="1:6" ht="12.75">
      <c r="A1066" s="4">
        <v>804.2</v>
      </c>
      <c r="B1066" s="31">
        <v>270.97</v>
      </c>
      <c r="C1066" s="6">
        <v>273.7</v>
      </c>
      <c r="D1066" s="6" t="s">
        <v>278</v>
      </c>
      <c r="E1066" s="31">
        <v>798.13</v>
      </c>
      <c r="F1066" s="14" t="s">
        <v>306</v>
      </c>
    </row>
    <row r="1067" spans="1:6" ht="12.75">
      <c r="A1067" s="8"/>
      <c r="B1067" s="9"/>
      <c r="C1067" s="9"/>
      <c r="D1067" s="9"/>
      <c r="E1067" s="9"/>
      <c r="F1067" s="10"/>
    </row>
    <row r="1068" spans="1:6" ht="12.75">
      <c r="A1068" s="74" t="s">
        <v>201</v>
      </c>
      <c r="B1068" s="15" t="s">
        <v>421</v>
      </c>
      <c r="C1068" s="74" t="s">
        <v>311</v>
      </c>
      <c r="D1068" s="13"/>
      <c r="E1068" s="13"/>
      <c r="F1068" s="13"/>
    </row>
    <row r="1069" spans="1:6" ht="12.75">
      <c r="A1069" s="74"/>
      <c r="B1069" s="15" t="s">
        <v>422</v>
      </c>
      <c r="C1069" s="74"/>
      <c r="D1069" s="13"/>
      <c r="E1069" s="13"/>
      <c r="F1069" s="13"/>
    </row>
    <row r="1070" spans="1:6" ht="12.75">
      <c r="A1070" s="14" t="s">
        <v>202</v>
      </c>
      <c r="B1070" s="15" t="s">
        <v>423</v>
      </c>
      <c r="C1070" s="14" t="s">
        <v>424</v>
      </c>
      <c r="D1070" s="13"/>
      <c r="E1070" s="13"/>
      <c r="F1070" s="13"/>
    </row>
    <row r="1071" spans="1:6" ht="12.75">
      <c r="A1071" s="10"/>
      <c r="B1071" s="8"/>
      <c r="C1071" s="10"/>
      <c r="D1071" s="13"/>
      <c r="E1071" s="13"/>
      <c r="F1071" s="13"/>
    </row>
    <row r="1072" spans="1:6" ht="12.75">
      <c r="A1072" s="88" t="s">
        <v>236</v>
      </c>
      <c r="B1072" s="88"/>
      <c r="C1072" s="88"/>
      <c r="D1072" s="88"/>
      <c r="E1072" s="88"/>
      <c r="F1072" s="5">
        <f>F1076+F1077</f>
        <v>33369</v>
      </c>
    </row>
    <row r="1073" spans="1:6" ht="12.75">
      <c r="A1073" s="66" t="s">
        <v>242</v>
      </c>
      <c r="B1073" s="66"/>
      <c r="C1073" s="66"/>
      <c r="D1073" s="66"/>
      <c r="E1073" s="66"/>
      <c r="F1073" s="5"/>
    </row>
    <row r="1074" spans="1:6" ht="12.75">
      <c r="A1074" s="66" t="s">
        <v>425</v>
      </c>
      <c r="B1074" s="88"/>
      <c r="C1074" s="88"/>
      <c r="D1074" s="88"/>
      <c r="E1074" s="88"/>
      <c r="F1074" s="4">
        <v>15775</v>
      </c>
    </row>
    <row r="1075" spans="1:6" ht="12.75">
      <c r="A1075" s="66" t="s">
        <v>426</v>
      </c>
      <c r="B1075" s="66"/>
      <c r="C1075" s="66"/>
      <c r="D1075" s="66"/>
      <c r="E1075" s="66"/>
      <c r="F1075" s="4">
        <v>17294</v>
      </c>
    </row>
    <row r="1076" spans="1:6" ht="12.75">
      <c r="A1076" s="66" t="s">
        <v>241</v>
      </c>
      <c r="B1076" s="66"/>
      <c r="C1076" s="66"/>
      <c r="D1076" s="66"/>
      <c r="E1076" s="66"/>
      <c r="F1076" s="4">
        <f>SUM(F1074:F1075)</f>
        <v>33069</v>
      </c>
    </row>
    <row r="1077" spans="1:6" ht="12.75">
      <c r="A1077" s="66" t="s">
        <v>427</v>
      </c>
      <c r="B1077" s="66"/>
      <c r="C1077" s="66"/>
      <c r="D1077" s="66"/>
      <c r="E1077" s="66"/>
      <c r="F1077" s="4">
        <v>300</v>
      </c>
    </row>
    <row r="1078" spans="1:6" ht="12.75">
      <c r="A1078" s="88" t="s">
        <v>197</v>
      </c>
      <c r="B1078" s="88"/>
      <c r="C1078" s="88"/>
      <c r="D1078" s="88"/>
      <c r="E1078" s="88"/>
      <c r="F1078" s="5">
        <f>F1079+F1080+F1081+F1082+F1083+F1084+F1085+F1086</f>
        <v>13136</v>
      </c>
    </row>
    <row r="1079" spans="1:6" ht="12.75">
      <c r="A1079" s="66" t="s">
        <v>428</v>
      </c>
      <c r="B1079" s="66"/>
      <c r="C1079" s="66"/>
      <c r="D1079" s="66"/>
      <c r="E1079" s="66"/>
      <c r="F1079" s="4">
        <v>2709</v>
      </c>
    </row>
    <row r="1080" spans="1:6" ht="12.75">
      <c r="A1080" s="66" t="s">
        <v>429</v>
      </c>
      <c r="B1080" s="66"/>
      <c r="C1080" s="66"/>
      <c r="D1080" s="66"/>
      <c r="E1080" s="66"/>
      <c r="F1080" s="4">
        <v>993</v>
      </c>
    </row>
    <row r="1081" spans="1:6" ht="12.75">
      <c r="A1081" s="66" t="s">
        <v>430</v>
      </c>
      <c r="B1081" s="66"/>
      <c r="C1081" s="66"/>
      <c r="D1081" s="66"/>
      <c r="E1081" s="66"/>
      <c r="F1081" s="4">
        <v>5974</v>
      </c>
    </row>
    <row r="1082" spans="1:6" ht="12.75">
      <c r="A1082" s="66" t="s">
        <v>431</v>
      </c>
      <c r="B1082" s="66"/>
      <c r="C1082" s="66"/>
      <c r="D1082" s="66"/>
      <c r="E1082" s="66"/>
      <c r="F1082" s="4">
        <v>237</v>
      </c>
    </row>
    <row r="1083" spans="1:6" ht="12.75">
      <c r="A1083" s="66" t="s">
        <v>432</v>
      </c>
      <c r="B1083" s="66"/>
      <c r="C1083" s="66"/>
      <c r="D1083" s="66"/>
      <c r="E1083" s="66"/>
      <c r="F1083" s="4">
        <v>2046</v>
      </c>
    </row>
    <row r="1084" spans="1:6" ht="12.75">
      <c r="A1084" s="66" t="s">
        <v>433</v>
      </c>
      <c r="B1084" s="66"/>
      <c r="C1084" s="66"/>
      <c r="D1084" s="66"/>
      <c r="E1084" s="66"/>
      <c r="F1084" s="4">
        <v>19</v>
      </c>
    </row>
    <row r="1085" spans="1:6" ht="12.75">
      <c r="A1085" s="66" t="s">
        <v>434</v>
      </c>
      <c r="B1085" s="66"/>
      <c r="C1085" s="66"/>
      <c r="D1085" s="66"/>
      <c r="E1085" s="66"/>
      <c r="F1085" s="4">
        <v>193</v>
      </c>
    </row>
    <row r="1086" spans="1:6" ht="12.75">
      <c r="A1086" s="67" t="s">
        <v>435</v>
      </c>
      <c r="B1086" s="68"/>
      <c r="C1086" s="68"/>
      <c r="D1086" s="68"/>
      <c r="E1086" s="69"/>
      <c r="F1086" s="4">
        <v>965</v>
      </c>
    </row>
    <row r="1087" spans="1:6" ht="12.75">
      <c r="A1087" s="106" t="s">
        <v>534</v>
      </c>
      <c r="B1087" s="107"/>
      <c r="C1087" s="107"/>
      <c r="D1087" s="107"/>
      <c r="E1087" s="108"/>
      <c r="F1087" s="5">
        <f>F1088+F1090+F1091+F1092+F1093</f>
        <v>49322</v>
      </c>
    </row>
    <row r="1088" spans="1:6" ht="12.75">
      <c r="A1088" s="70" t="s">
        <v>436</v>
      </c>
      <c r="B1088" s="71"/>
      <c r="C1088" s="71"/>
      <c r="D1088" s="71"/>
      <c r="E1088" s="72"/>
      <c r="F1088" s="4">
        <v>46346</v>
      </c>
    </row>
    <row r="1089" spans="1:6" ht="12.75">
      <c r="A1089" s="70" t="s">
        <v>536</v>
      </c>
      <c r="B1089" s="71"/>
      <c r="C1089" s="71"/>
      <c r="D1089" s="71"/>
      <c r="E1089" s="72"/>
      <c r="F1089" s="4"/>
    </row>
    <row r="1090" spans="1:6" ht="12.75">
      <c r="A1090" s="67" t="s">
        <v>437</v>
      </c>
      <c r="B1090" s="68"/>
      <c r="C1090" s="68"/>
      <c r="D1090" s="68"/>
      <c r="E1090" s="69"/>
      <c r="F1090" s="4">
        <v>1308</v>
      </c>
    </row>
    <row r="1091" spans="1:6" ht="12.75">
      <c r="A1091" s="67" t="s">
        <v>438</v>
      </c>
      <c r="B1091" s="68"/>
      <c r="C1091" s="68"/>
      <c r="D1091" s="68"/>
      <c r="E1091" s="69"/>
      <c r="F1091" s="4">
        <v>1522</v>
      </c>
    </row>
    <row r="1092" spans="1:6" ht="12.75">
      <c r="A1092" s="67" t="s">
        <v>950</v>
      </c>
      <c r="B1092" s="68"/>
      <c r="C1092" s="68"/>
      <c r="D1092" s="68"/>
      <c r="E1092" s="69"/>
      <c r="F1092" s="4">
        <v>56</v>
      </c>
    </row>
    <row r="1093" spans="1:6" ht="12.75">
      <c r="A1093" s="70" t="s">
        <v>540</v>
      </c>
      <c r="B1093" s="71"/>
      <c r="C1093" s="71"/>
      <c r="D1093" s="71"/>
      <c r="E1093" s="72"/>
      <c r="F1093" s="4">
        <v>90</v>
      </c>
    </row>
    <row r="1094" spans="1:6" ht="12.75">
      <c r="A1094" s="88" t="s">
        <v>439</v>
      </c>
      <c r="B1094" s="88"/>
      <c r="C1094" s="88"/>
      <c r="D1094" s="88"/>
      <c r="E1094" s="88"/>
      <c r="F1094" s="5">
        <v>2546</v>
      </c>
    </row>
    <row r="1095" spans="1:6" ht="12.75">
      <c r="A1095" s="88" t="s">
        <v>440</v>
      </c>
      <c r="B1095" s="88"/>
      <c r="C1095" s="88"/>
      <c r="D1095" s="88"/>
      <c r="E1095" s="88"/>
      <c r="F1095" s="5">
        <v>965</v>
      </c>
    </row>
    <row r="1096" spans="1:6" ht="12.75">
      <c r="A1096" s="88" t="s">
        <v>441</v>
      </c>
      <c r="B1096" s="88"/>
      <c r="C1096" s="88"/>
      <c r="D1096" s="88"/>
      <c r="E1096" s="88"/>
      <c r="F1096" s="5">
        <v>1930</v>
      </c>
    </row>
    <row r="1097" spans="1:6" ht="12.75">
      <c r="A1097" s="85" t="s">
        <v>442</v>
      </c>
      <c r="B1097" s="86"/>
      <c r="C1097" s="86"/>
      <c r="D1097" s="86"/>
      <c r="E1097" s="87"/>
      <c r="F1097" s="5">
        <v>48</v>
      </c>
    </row>
    <row r="1098" spans="1:6" ht="12.75">
      <c r="A1098" s="88" t="s">
        <v>199</v>
      </c>
      <c r="B1098" s="88"/>
      <c r="C1098" s="88"/>
      <c r="D1098" s="88"/>
      <c r="E1098" s="88"/>
      <c r="F1098" s="5">
        <f>F1072+F1078+F1087+F1094+F1095+F1096+F1097</f>
        <v>101316</v>
      </c>
    </row>
    <row r="1099" spans="1:6" ht="12.75">
      <c r="A1099" s="88" t="s">
        <v>443</v>
      </c>
      <c r="B1099" s="88"/>
      <c r="C1099" s="88"/>
      <c r="D1099" s="88"/>
      <c r="E1099" s="88"/>
      <c r="F1099" s="16">
        <f>F1098*0.1/100</f>
        <v>101.316</v>
      </c>
    </row>
    <row r="1100" spans="1:6" ht="12.75">
      <c r="A1100" s="85" t="s">
        <v>245</v>
      </c>
      <c r="B1100" s="86"/>
      <c r="C1100" s="86"/>
      <c r="D1100" s="86"/>
      <c r="E1100" s="87"/>
      <c r="F1100" s="16">
        <f>C1107*6/100</f>
        <v>6473.46</v>
      </c>
    </row>
    <row r="1101" spans="1:6" ht="12.75">
      <c r="A1101" s="88" t="s">
        <v>198</v>
      </c>
      <c r="B1101" s="88"/>
      <c r="C1101" s="88"/>
      <c r="D1101" s="88"/>
      <c r="E1101" s="88"/>
      <c r="F1101" s="16">
        <f>SUM(F1098:F1100)</f>
        <v>107890.77600000001</v>
      </c>
    </row>
    <row r="1102" spans="1:6" ht="12.75">
      <c r="A1102" s="88" t="s">
        <v>444</v>
      </c>
      <c r="B1102" s="88"/>
      <c r="C1102" s="88"/>
      <c r="D1102" s="88"/>
      <c r="E1102" s="88"/>
      <c r="F1102" s="18">
        <f>F1101/A1066/12</f>
        <v>11.179927878637157</v>
      </c>
    </row>
    <row r="1103" spans="1:6" ht="12.75">
      <c r="A1103" s="2" t="s">
        <v>271</v>
      </c>
      <c r="B1103" s="3"/>
      <c r="C1103" s="3"/>
      <c r="D1103" s="3"/>
      <c r="E1103" s="3"/>
      <c r="F1103" s="3"/>
    </row>
    <row r="1104" spans="1:6" ht="12.75">
      <c r="A1104" s="3"/>
      <c r="B1104" s="3"/>
      <c r="C1104" s="2"/>
      <c r="D1104" s="3"/>
      <c r="E1104" s="3"/>
      <c r="F1104" s="3"/>
    </row>
    <row r="1105" spans="1:6" ht="12.75">
      <c r="A1105" s="66" t="s">
        <v>337</v>
      </c>
      <c r="B1105" s="66"/>
      <c r="C1105" s="52">
        <f>F1096/F1101</f>
        <v>0.017888461567835974</v>
      </c>
      <c r="D1105" s="67" t="s">
        <v>274</v>
      </c>
      <c r="E1105" s="69"/>
      <c r="F1105" s="13"/>
    </row>
    <row r="1106" spans="1:6" ht="12.75">
      <c r="A1106" s="3"/>
      <c r="B1106" s="3"/>
      <c r="C1106" s="3"/>
      <c r="D1106" s="3"/>
      <c r="E1106" s="3"/>
      <c r="F1106" s="3"/>
    </row>
    <row r="1107" spans="1:6" ht="12.75">
      <c r="A1107" s="5" t="s">
        <v>244</v>
      </c>
      <c r="B1107" s="5" t="s">
        <v>445</v>
      </c>
      <c r="C1107" s="5">
        <v>107891</v>
      </c>
      <c r="D1107" s="51"/>
      <c r="E1107" s="51"/>
      <c r="F1107" s="3"/>
    </row>
    <row r="1119" spans="1:6" ht="12.75">
      <c r="A1119" s="3"/>
      <c r="B1119" s="3"/>
      <c r="C1119" s="3"/>
      <c r="D1119" s="3"/>
      <c r="E1119" s="51"/>
      <c r="F1119" s="51"/>
    </row>
    <row r="1120" spans="1:6" ht="12.75">
      <c r="A1120" s="3"/>
      <c r="B1120" s="3"/>
      <c r="C1120" s="3"/>
      <c r="D1120" s="3"/>
      <c r="E1120" s="3"/>
      <c r="F1120" s="3" t="s">
        <v>446</v>
      </c>
    </row>
    <row r="1121" spans="1:6" ht="12.75">
      <c r="A1121" s="3"/>
      <c r="B1121" s="3"/>
      <c r="C1121" s="3"/>
      <c r="D1121" s="3"/>
      <c r="E1121" s="51"/>
      <c r="F1121" s="51"/>
    </row>
    <row r="1122" spans="1:6" ht="12.75">
      <c r="A1122" s="75" t="s">
        <v>263</v>
      </c>
      <c r="B1122" s="75"/>
      <c r="C1122" s="75"/>
      <c r="D1122" s="75"/>
      <c r="E1122" s="75"/>
      <c r="F1122" s="75"/>
    </row>
    <row r="1123" spans="1:6" ht="12.75">
      <c r="A1123" s="75" t="s">
        <v>264</v>
      </c>
      <c r="B1123" s="75"/>
      <c r="C1123" s="75"/>
      <c r="D1123" s="75"/>
      <c r="E1123" s="75"/>
      <c r="F1123" s="75"/>
    </row>
    <row r="1124" spans="1:6" ht="12.75">
      <c r="A1124" s="75" t="s">
        <v>447</v>
      </c>
      <c r="B1124" s="75"/>
      <c r="C1124" s="75"/>
      <c r="D1124" s="75"/>
      <c r="E1124" s="75"/>
      <c r="F1124" s="75"/>
    </row>
    <row r="1125" spans="1:6" ht="12.75">
      <c r="A1125" s="3"/>
      <c r="B1125" s="3"/>
      <c r="C1125" s="2"/>
      <c r="D1125" s="2"/>
      <c r="E1125" s="2"/>
      <c r="F1125" s="3"/>
    </row>
    <row r="1126" spans="1:6" ht="12.75">
      <c r="A1126" s="73" t="s">
        <v>237</v>
      </c>
      <c r="B1126" s="73"/>
      <c r="C1126" s="73"/>
      <c r="D1126" s="73"/>
      <c r="E1126" s="73"/>
      <c r="F1126" s="4" t="s">
        <v>192</v>
      </c>
    </row>
    <row r="1127" spans="1:6" ht="12.75">
      <c r="A1127" s="4" t="s">
        <v>193</v>
      </c>
      <c r="B1127" s="4" t="s">
        <v>261</v>
      </c>
      <c r="C1127" s="4" t="s">
        <v>194</v>
      </c>
      <c r="D1127" s="4" t="s">
        <v>196</v>
      </c>
      <c r="E1127" s="4" t="s">
        <v>195</v>
      </c>
      <c r="F1127" s="14">
        <v>8</v>
      </c>
    </row>
    <row r="1128" spans="1:6" ht="12.75">
      <c r="A1128" s="4">
        <v>3638.5</v>
      </c>
      <c r="B1128" s="6">
        <v>275.45</v>
      </c>
      <c r="C1128" s="31">
        <v>352.95</v>
      </c>
      <c r="D1128" s="6" t="s">
        <v>278</v>
      </c>
      <c r="E1128" s="31">
        <v>1418.13</v>
      </c>
      <c r="F1128" s="14" t="s">
        <v>306</v>
      </c>
    </row>
    <row r="1129" spans="1:6" ht="12.75">
      <c r="A1129" s="8"/>
      <c r="B1129" s="9"/>
      <c r="C1129" s="9"/>
      <c r="D1129" s="9"/>
      <c r="E1129" s="9"/>
      <c r="F1129" s="10"/>
    </row>
    <row r="1130" spans="1:6" ht="12.75">
      <c r="A1130" s="74" t="s">
        <v>201</v>
      </c>
      <c r="B1130" s="15" t="s">
        <v>448</v>
      </c>
      <c r="C1130" s="74" t="s">
        <v>349</v>
      </c>
      <c r="D1130" s="13"/>
      <c r="E1130" s="13"/>
      <c r="F1130" s="13"/>
    </row>
    <row r="1131" spans="1:6" ht="12.75">
      <c r="A1131" s="74"/>
      <c r="B1131" s="15" t="s">
        <v>449</v>
      </c>
      <c r="C1131" s="74"/>
      <c r="D1131" s="13"/>
      <c r="E1131" s="13"/>
      <c r="F1131" s="13"/>
    </row>
    <row r="1132" spans="1:6" ht="12.75">
      <c r="A1132" s="14" t="s">
        <v>202</v>
      </c>
      <c r="B1132" s="15" t="s">
        <v>450</v>
      </c>
      <c r="C1132" s="14" t="s">
        <v>424</v>
      </c>
      <c r="D1132" s="13"/>
      <c r="E1132" s="13"/>
      <c r="F1132" s="13"/>
    </row>
    <row r="1133" spans="1:6" ht="12.75">
      <c r="A1133" s="10"/>
      <c r="B1133" s="8"/>
      <c r="C1133" s="10"/>
      <c r="D1133" s="13"/>
      <c r="E1133" s="13"/>
      <c r="F1133" s="13"/>
    </row>
    <row r="1134" spans="1:6" ht="12.75">
      <c r="A1134" s="88" t="s">
        <v>236</v>
      </c>
      <c r="B1134" s="88"/>
      <c r="C1134" s="88"/>
      <c r="D1134" s="88"/>
      <c r="E1134" s="88"/>
      <c r="F1134" s="5">
        <f>F1138+F1139+F1140+F1141+F1142</f>
        <v>48344</v>
      </c>
    </row>
    <row r="1135" spans="1:6" ht="12.75">
      <c r="A1135" s="66" t="s">
        <v>242</v>
      </c>
      <c r="B1135" s="66"/>
      <c r="C1135" s="66"/>
      <c r="D1135" s="66"/>
      <c r="E1135" s="66"/>
      <c r="F1135" s="5"/>
    </row>
    <row r="1136" spans="1:6" ht="12.75">
      <c r="A1136" s="66" t="s">
        <v>451</v>
      </c>
      <c r="B1136" s="88"/>
      <c r="C1136" s="88"/>
      <c r="D1136" s="88"/>
      <c r="E1136" s="88"/>
      <c r="F1136" s="4">
        <v>22450</v>
      </c>
    </row>
    <row r="1137" spans="1:6" ht="12.75">
      <c r="A1137" s="66" t="s">
        <v>426</v>
      </c>
      <c r="B1137" s="66"/>
      <c r="C1137" s="66"/>
      <c r="D1137" s="66"/>
      <c r="E1137" s="66"/>
      <c r="F1137" s="4">
        <v>17294</v>
      </c>
    </row>
    <row r="1138" spans="1:6" ht="12.75">
      <c r="A1138" s="66" t="s">
        <v>241</v>
      </c>
      <c r="B1138" s="66"/>
      <c r="C1138" s="66"/>
      <c r="D1138" s="66"/>
      <c r="E1138" s="66"/>
      <c r="F1138" s="4">
        <f>SUM(F1136:F1137)</f>
        <v>39744</v>
      </c>
    </row>
    <row r="1139" spans="1:6" ht="12.75">
      <c r="A1139" s="66" t="s">
        <v>452</v>
      </c>
      <c r="B1139" s="66"/>
      <c r="C1139" s="66"/>
      <c r="D1139" s="66"/>
      <c r="E1139" s="66"/>
      <c r="F1139" s="4">
        <v>2314</v>
      </c>
    </row>
    <row r="1140" spans="1:6" ht="12.75">
      <c r="A1140" s="66" t="s">
        <v>453</v>
      </c>
      <c r="B1140" s="66"/>
      <c r="C1140" s="66"/>
      <c r="D1140" s="66"/>
      <c r="E1140" s="66"/>
      <c r="F1140" s="4">
        <v>437</v>
      </c>
    </row>
    <row r="1141" spans="1:6" ht="12.75">
      <c r="A1141" s="66" t="s">
        <v>454</v>
      </c>
      <c r="B1141" s="66"/>
      <c r="C1141" s="66"/>
      <c r="D1141" s="66"/>
      <c r="E1141" s="66"/>
      <c r="F1141" s="4">
        <v>131</v>
      </c>
    </row>
    <row r="1142" spans="1:6" ht="12.75">
      <c r="A1142" s="66" t="s">
        <v>455</v>
      </c>
      <c r="B1142" s="66"/>
      <c r="C1142" s="66"/>
      <c r="D1142" s="66"/>
      <c r="E1142" s="66"/>
      <c r="F1142" s="4">
        <v>5718</v>
      </c>
    </row>
    <row r="1143" spans="1:6" ht="12.75">
      <c r="A1143" s="88" t="s">
        <v>197</v>
      </c>
      <c r="B1143" s="88"/>
      <c r="C1143" s="88"/>
      <c r="D1143" s="88"/>
      <c r="E1143" s="88"/>
      <c r="F1143" s="5">
        <f>F1144+F1145+F1146+F1147+F1148+F1149+F1150+F1151+F1152+F1153</f>
        <v>79272</v>
      </c>
    </row>
    <row r="1144" spans="1:6" ht="12.75">
      <c r="A1144" s="66" t="s">
        <v>456</v>
      </c>
      <c r="B1144" s="66"/>
      <c r="C1144" s="66"/>
      <c r="D1144" s="66"/>
      <c r="E1144" s="66"/>
      <c r="F1144" s="4">
        <v>15495</v>
      </c>
    </row>
    <row r="1145" spans="1:6" ht="12.75">
      <c r="A1145" s="66" t="s">
        <v>457</v>
      </c>
      <c r="B1145" s="66"/>
      <c r="C1145" s="66"/>
      <c r="D1145" s="66"/>
      <c r="E1145" s="66"/>
      <c r="F1145" s="4">
        <v>5680</v>
      </c>
    </row>
    <row r="1146" spans="1:6" ht="12.75">
      <c r="A1146" s="66" t="s">
        <v>458</v>
      </c>
      <c r="B1146" s="66"/>
      <c r="C1146" s="66"/>
      <c r="D1146" s="66"/>
      <c r="E1146" s="66"/>
      <c r="F1146" s="4">
        <v>38922</v>
      </c>
    </row>
    <row r="1147" spans="1:6" ht="12.75">
      <c r="A1147" s="66" t="s">
        <v>459</v>
      </c>
      <c r="B1147" s="66"/>
      <c r="C1147" s="66"/>
      <c r="D1147" s="66"/>
      <c r="E1147" s="66"/>
      <c r="F1147" s="4">
        <v>1062</v>
      </c>
    </row>
    <row r="1148" spans="1:6" ht="12.75">
      <c r="A1148" s="66" t="s">
        <v>460</v>
      </c>
      <c r="B1148" s="66"/>
      <c r="C1148" s="66"/>
      <c r="D1148" s="66"/>
      <c r="E1148" s="66"/>
      <c r="F1148" s="4">
        <v>437</v>
      </c>
    </row>
    <row r="1149" spans="1:6" ht="12.75">
      <c r="A1149" s="66" t="s">
        <v>461</v>
      </c>
      <c r="B1149" s="66"/>
      <c r="C1149" s="66"/>
      <c r="D1149" s="66"/>
      <c r="E1149" s="66"/>
      <c r="F1149" s="4">
        <v>9256</v>
      </c>
    </row>
    <row r="1150" spans="1:6" ht="12.75">
      <c r="A1150" s="66" t="s">
        <v>462</v>
      </c>
      <c r="B1150" s="66"/>
      <c r="C1150" s="66"/>
      <c r="D1150" s="66"/>
      <c r="E1150" s="66"/>
      <c r="F1150" s="4">
        <v>125</v>
      </c>
    </row>
    <row r="1151" spans="1:6" ht="12.75">
      <c r="A1151" s="66" t="s">
        <v>463</v>
      </c>
      <c r="B1151" s="66"/>
      <c r="C1151" s="66"/>
      <c r="D1151" s="66"/>
      <c r="E1151" s="66"/>
      <c r="F1151" s="4">
        <v>2183</v>
      </c>
    </row>
    <row r="1152" spans="1:6" ht="12.75">
      <c r="A1152" s="66" t="s">
        <v>464</v>
      </c>
      <c r="B1152" s="66"/>
      <c r="C1152" s="66"/>
      <c r="D1152" s="66"/>
      <c r="E1152" s="66"/>
      <c r="F1152" s="4">
        <v>1746</v>
      </c>
    </row>
    <row r="1153" spans="1:6" ht="12.75">
      <c r="A1153" s="67" t="s">
        <v>465</v>
      </c>
      <c r="B1153" s="68"/>
      <c r="C1153" s="68"/>
      <c r="D1153" s="68"/>
      <c r="E1153" s="69"/>
      <c r="F1153" s="4">
        <v>4366</v>
      </c>
    </row>
    <row r="1154" spans="1:6" ht="12.75">
      <c r="A1154" s="85" t="s">
        <v>534</v>
      </c>
      <c r="B1154" s="86"/>
      <c r="C1154" s="86"/>
      <c r="D1154" s="86"/>
      <c r="E1154" s="87"/>
      <c r="F1154" s="5">
        <f>F1155+F1157+F1158+F1159+F1160</f>
        <v>6838</v>
      </c>
    </row>
    <row r="1155" spans="1:6" ht="12.75">
      <c r="A1155" s="70" t="s">
        <v>466</v>
      </c>
      <c r="B1155" s="71"/>
      <c r="C1155" s="71"/>
      <c r="D1155" s="71"/>
      <c r="E1155" s="72"/>
      <c r="F1155" s="4">
        <v>3862</v>
      </c>
    </row>
    <row r="1156" spans="1:6" ht="12.75">
      <c r="A1156" s="70" t="s">
        <v>536</v>
      </c>
      <c r="B1156" s="71"/>
      <c r="C1156" s="71"/>
      <c r="D1156" s="71"/>
      <c r="E1156" s="72"/>
      <c r="F1156" s="4"/>
    </row>
    <row r="1157" spans="1:6" ht="12.75">
      <c r="A1157" s="67" t="s">
        <v>467</v>
      </c>
      <c r="B1157" s="68"/>
      <c r="C1157" s="68"/>
      <c r="D1157" s="68"/>
      <c r="E1157" s="69"/>
      <c r="F1157" s="4">
        <v>1308</v>
      </c>
    </row>
    <row r="1158" spans="1:6" ht="12.75">
      <c r="A1158" s="67" t="s">
        <v>438</v>
      </c>
      <c r="B1158" s="68"/>
      <c r="C1158" s="68"/>
      <c r="D1158" s="68"/>
      <c r="E1158" s="69"/>
      <c r="F1158" s="4">
        <v>1522</v>
      </c>
    </row>
    <row r="1159" spans="1:6" ht="12.75">
      <c r="A1159" s="67" t="s">
        <v>468</v>
      </c>
      <c r="B1159" s="68"/>
      <c r="C1159" s="68"/>
      <c r="D1159" s="68"/>
      <c r="E1159" s="69"/>
      <c r="F1159" s="4">
        <v>56</v>
      </c>
    </row>
    <row r="1160" spans="1:6" ht="12.75">
      <c r="A1160" s="70" t="s">
        <v>20</v>
      </c>
      <c r="B1160" s="71"/>
      <c r="C1160" s="71"/>
      <c r="D1160" s="71"/>
      <c r="E1160" s="72"/>
      <c r="F1160" s="4">
        <v>90</v>
      </c>
    </row>
    <row r="1161" spans="1:6" ht="12.75">
      <c r="A1161" s="88" t="s">
        <v>335</v>
      </c>
      <c r="B1161" s="88"/>
      <c r="C1161" s="88"/>
      <c r="D1161" s="88"/>
      <c r="E1161" s="88"/>
      <c r="F1161" s="5">
        <v>231405</v>
      </c>
    </row>
    <row r="1162" spans="1:6" ht="12.75">
      <c r="A1162" s="88" t="s">
        <v>469</v>
      </c>
      <c r="B1162" s="88"/>
      <c r="C1162" s="88"/>
      <c r="D1162" s="88"/>
      <c r="E1162" s="88"/>
      <c r="F1162" s="5">
        <v>24451</v>
      </c>
    </row>
    <row r="1163" spans="1:6" ht="12.75">
      <c r="A1163" s="88" t="s">
        <v>470</v>
      </c>
      <c r="B1163" s="88"/>
      <c r="C1163" s="88"/>
      <c r="D1163" s="88"/>
      <c r="E1163" s="88"/>
      <c r="F1163" s="5">
        <v>42352</v>
      </c>
    </row>
    <row r="1164" spans="1:6" ht="12.75">
      <c r="A1164" s="85" t="s">
        <v>471</v>
      </c>
      <c r="B1164" s="86"/>
      <c r="C1164" s="86"/>
      <c r="D1164" s="86"/>
      <c r="E1164" s="87"/>
      <c r="F1164" s="5">
        <v>218</v>
      </c>
    </row>
    <row r="1165" spans="1:6" ht="12.75">
      <c r="A1165" s="88" t="s">
        <v>199</v>
      </c>
      <c r="B1165" s="88"/>
      <c r="C1165" s="88"/>
      <c r="D1165" s="88"/>
      <c r="E1165" s="88"/>
      <c r="F1165" s="5">
        <f>F1134+F1143+F1154+F1161+F1162+F1163+F1164</f>
        <v>432880</v>
      </c>
    </row>
    <row r="1166" spans="1:6" ht="12.75">
      <c r="A1166" s="88" t="s">
        <v>200</v>
      </c>
      <c r="B1166" s="88"/>
      <c r="C1166" s="88"/>
      <c r="D1166" s="88"/>
      <c r="E1166" s="88"/>
      <c r="F1166" s="16">
        <f>F1165*6/100</f>
        <v>25972.8</v>
      </c>
    </row>
    <row r="1167" spans="1:6" ht="12.75">
      <c r="A1167" s="85" t="s">
        <v>245</v>
      </c>
      <c r="B1167" s="86"/>
      <c r="C1167" s="86"/>
      <c r="D1167" s="86"/>
      <c r="E1167" s="87"/>
      <c r="F1167" s="16">
        <f>C1174*6/100</f>
        <v>29288.46</v>
      </c>
    </row>
    <row r="1168" spans="1:6" ht="12.75">
      <c r="A1168" s="88" t="s">
        <v>198</v>
      </c>
      <c r="B1168" s="88"/>
      <c r="C1168" s="88"/>
      <c r="D1168" s="88"/>
      <c r="E1168" s="88"/>
      <c r="F1168" s="16">
        <f>SUM(F1165:F1167)</f>
        <v>488141.26</v>
      </c>
    </row>
    <row r="1169" spans="1:6" ht="12.75">
      <c r="A1169" s="88" t="s">
        <v>472</v>
      </c>
      <c r="B1169" s="88"/>
      <c r="C1169" s="88"/>
      <c r="D1169" s="88"/>
      <c r="E1169" s="88"/>
      <c r="F1169" s="18">
        <f>F1168/A1128/12</f>
        <v>11.180002290321104</v>
      </c>
    </row>
    <row r="1170" spans="1:6" ht="12.75">
      <c r="A1170" s="3" t="s">
        <v>271</v>
      </c>
      <c r="B1170" s="3"/>
      <c r="C1170" s="3"/>
      <c r="D1170" s="3"/>
      <c r="E1170" s="3"/>
      <c r="F1170" s="3"/>
    </row>
    <row r="1171" spans="1:6" ht="12.75">
      <c r="A1171" s="3"/>
      <c r="B1171" s="3"/>
      <c r="C1171" s="2"/>
      <c r="D1171" s="3"/>
      <c r="E1171" s="3"/>
      <c r="F1171" s="3"/>
    </row>
    <row r="1172" spans="1:6" ht="12.75">
      <c r="A1172" s="66" t="s">
        <v>337</v>
      </c>
      <c r="B1172" s="66"/>
      <c r="C1172" s="37">
        <f>F1163/F1168</f>
        <v>0.08676177055797332</v>
      </c>
      <c r="D1172" s="66" t="s">
        <v>274</v>
      </c>
      <c r="E1172" s="66"/>
      <c r="F1172" s="3"/>
    </row>
    <row r="1173" spans="1:6" ht="12.75">
      <c r="A1173" s="2"/>
      <c r="B1173" s="2"/>
      <c r="C1173" s="2"/>
      <c r="D1173" s="2"/>
      <c r="E1173" s="2"/>
      <c r="F1173" s="2"/>
    </row>
    <row r="1174" spans="1:6" ht="12.75">
      <c r="A1174" s="5" t="s">
        <v>244</v>
      </c>
      <c r="B1174" s="5" t="s">
        <v>473</v>
      </c>
      <c r="C1174" s="5">
        <v>488141</v>
      </c>
      <c r="D1174" s="2"/>
      <c r="E1174" s="2"/>
      <c r="F1174" s="2"/>
    </row>
    <row r="1181" spans="1:6" ht="12.75">
      <c r="A1181" s="3"/>
      <c r="B1181" s="3"/>
      <c r="C1181" s="3"/>
      <c r="D1181" s="3"/>
      <c r="E1181" s="51"/>
      <c r="F1181" s="51"/>
    </row>
    <row r="1182" spans="1:6" ht="12.75">
      <c r="A1182" s="3"/>
      <c r="B1182" s="3"/>
      <c r="C1182" s="3"/>
      <c r="D1182" s="3"/>
      <c r="E1182" s="3"/>
      <c r="F1182" s="2" t="s">
        <v>474</v>
      </c>
    </row>
    <row r="1183" spans="1:6" ht="12.75">
      <c r="A1183" s="3"/>
      <c r="B1183" s="3"/>
      <c r="C1183" s="3"/>
      <c r="D1183" s="3"/>
      <c r="E1183" s="51"/>
      <c r="F1183" s="51"/>
    </row>
    <row r="1184" spans="1:6" ht="12.75">
      <c r="A1184" s="75" t="s">
        <v>263</v>
      </c>
      <c r="B1184" s="75"/>
      <c r="C1184" s="75"/>
      <c r="D1184" s="75"/>
      <c r="E1184" s="75"/>
      <c r="F1184" s="75"/>
    </row>
    <row r="1185" spans="1:6" ht="12.75">
      <c r="A1185" s="75" t="s">
        <v>264</v>
      </c>
      <c r="B1185" s="75"/>
      <c r="C1185" s="75"/>
      <c r="D1185" s="75"/>
      <c r="E1185" s="75"/>
      <c r="F1185" s="75"/>
    </row>
    <row r="1186" spans="1:6" ht="12.75">
      <c r="A1186" s="75" t="s">
        <v>475</v>
      </c>
      <c r="B1186" s="75"/>
      <c r="C1186" s="75"/>
      <c r="D1186" s="75"/>
      <c r="E1186" s="75"/>
      <c r="F1186" s="75"/>
    </row>
    <row r="1187" spans="1:6" ht="12.75">
      <c r="A1187" s="3"/>
      <c r="B1187" s="3"/>
      <c r="C1187" s="2"/>
      <c r="D1187" s="2"/>
      <c r="E1187" s="2"/>
      <c r="F1187" s="3"/>
    </row>
    <row r="1188" spans="1:6" ht="12.75">
      <c r="A1188" s="73" t="s">
        <v>237</v>
      </c>
      <c r="B1188" s="73"/>
      <c r="C1188" s="73"/>
      <c r="D1188" s="73"/>
      <c r="E1188" s="73"/>
      <c r="F1188" s="4" t="s">
        <v>192</v>
      </c>
    </row>
    <row r="1189" spans="1:6" ht="12.75">
      <c r="A1189" s="4" t="s">
        <v>193</v>
      </c>
      <c r="B1189" s="4" t="s">
        <v>261</v>
      </c>
      <c r="C1189" s="4" t="s">
        <v>194</v>
      </c>
      <c r="D1189" s="4" t="s">
        <v>196</v>
      </c>
      <c r="E1189" s="4" t="s">
        <v>195</v>
      </c>
      <c r="F1189" s="14">
        <v>9</v>
      </c>
    </row>
    <row r="1190" spans="1:6" ht="12.75">
      <c r="A1190" s="6">
        <v>3616</v>
      </c>
      <c r="B1190" s="31">
        <v>216.85</v>
      </c>
      <c r="C1190" s="31">
        <v>471.85</v>
      </c>
      <c r="D1190" s="6">
        <v>133.5</v>
      </c>
      <c r="E1190" s="6">
        <v>1918.5</v>
      </c>
      <c r="F1190" s="14" t="s">
        <v>306</v>
      </c>
    </row>
    <row r="1191" spans="1:6" ht="12.75">
      <c r="A1191" s="8"/>
      <c r="B1191" s="9"/>
      <c r="C1191" s="9"/>
      <c r="D1191" s="9"/>
      <c r="E1191" s="9"/>
      <c r="F1191" s="10"/>
    </row>
    <row r="1192" spans="1:6" ht="12.75">
      <c r="A1192" s="103" t="s">
        <v>201</v>
      </c>
      <c r="B1192" s="15" t="s">
        <v>476</v>
      </c>
      <c r="C1192" s="74" t="s">
        <v>960</v>
      </c>
      <c r="D1192" s="13"/>
      <c r="E1192" s="13"/>
      <c r="F1192" s="13"/>
    </row>
    <row r="1193" spans="1:6" ht="12.75">
      <c r="A1193" s="105"/>
      <c r="B1193" s="15" t="s">
        <v>477</v>
      </c>
      <c r="C1193" s="74"/>
      <c r="D1193" s="13"/>
      <c r="E1193" s="13"/>
      <c r="F1193" s="13"/>
    </row>
    <row r="1194" spans="1:6" ht="12.75">
      <c r="A1194" s="104"/>
      <c r="B1194" s="15" t="s">
        <v>1390</v>
      </c>
      <c r="C1194" s="14"/>
      <c r="D1194" s="13"/>
      <c r="E1194" s="13"/>
      <c r="F1194" s="13"/>
    </row>
    <row r="1195" spans="1:6" ht="12.75">
      <c r="A1195" s="22" t="s">
        <v>202</v>
      </c>
      <c r="B1195" s="15" t="s">
        <v>1252</v>
      </c>
      <c r="C1195" s="14" t="s">
        <v>1253</v>
      </c>
      <c r="D1195" s="13"/>
      <c r="E1195" s="13"/>
      <c r="F1195" s="13"/>
    </row>
    <row r="1196" spans="1:6" ht="12.75">
      <c r="A1196" s="10"/>
      <c r="B1196" s="8"/>
      <c r="C1196" s="10"/>
      <c r="D1196" s="13"/>
      <c r="E1196" s="13"/>
      <c r="F1196" s="13"/>
    </row>
    <row r="1197" spans="1:6" ht="12.75">
      <c r="A1197" s="88" t="s">
        <v>236</v>
      </c>
      <c r="B1197" s="88"/>
      <c r="C1197" s="88"/>
      <c r="D1197" s="88"/>
      <c r="E1197" s="88"/>
      <c r="F1197" s="5">
        <f>F1201+F1202+F1203+F1204+F1205</f>
        <v>63222</v>
      </c>
    </row>
    <row r="1198" spans="1:6" ht="12.75">
      <c r="A1198" s="66" t="s">
        <v>242</v>
      </c>
      <c r="B1198" s="66"/>
      <c r="C1198" s="66"/>
      <c r="D1198" s="66"/>
      <c r="E1198" s="66"/>
      <c r="F1198" s="5"/>
    </row>
    <row r="1199" spans="1:6" ht="12.75">
      <c r="A1199" s="66" t="s">
        <v>963</v>
      </c>
      <c r="B1199" s="88"/>
      <c r="C1199" s="88"/>
      <c r="D1199" s="88"/>
      <c r="E1199" s="88"/>
      <c r="F1199" s="4">
        <v>37011</v>
      </c>
    </row>
    <row r="1200" spans="1:6" ht="12.75">
      <c r="A1200" s="66" t="s">
        <v>0</v>
      </c>
      <c r="B1200" s="66"/>
      <c r="C1200" s="66"/>
      <c r="D1200" s="66"/>
      <c r="E1200" s="66"/>
      <c r="F1200" s="4">
        <v>13716</v>
      </c>
    </row>
    <row r="1201" spans="1:6" ht="12.75">
      <c r="A1201" s="66" t="s">
        <v>286</v>
      </c>
      <c r="B1201" s="66"/>
      <c r="C1201" s="66"/>
      <c r="D1201" s="66"/>
      <c r="E1201" s="66"/>
      <c r="F1201" s="4">
        <f>SUM(F1199:F1200)</f>
        <v>50727</v>
      </c>
    </row>
    <row r="1202" spans="1:6" ht="12.75">
      <c r="A1202" s="66" t="s">
        <v>1391</v>
      </c>
      <c r="B1202" s="66"/>
      <c r="C1202" s="66"/>
      <c r="D1202" s="66"/>
      <c r="E1202" s="66"/>
      <c r="F1202" s="4">
        <v>2300</v>
      </c>
    </row>
    <row r="1203" spans="1:6" ht="12.75">
      <c r="A1203" s="66" t="s">
        <v>1392</v>
      </c>
      <c r="B1203" s="66"/>
      <c r="C1203" s="66"/>
      <c r="D1203" s="66"/>
      <c r="E1203" s="66"/>
      <c r="F1203" s="4">
        <v>434</v>
      </c>
    </row>
    <row r="1204" spans="1:6" ht="12.75">
      <c r="A1204" s="66" t="s">
        <v>1422</v>
      </c>
      <c r="B1204" s="66"/>
      <c r="C1204" s="66"/>
      <c r="D1204" s="66"/>
      <c r="E1204" s="66"/>
      <c r="F1204" s="4">
        <v>130</v>
      </c>
    </row>
    <row r="1205" spans="1:6" ht="12.75">
      <c r="A1205" s="66" t="s">
        <v>1423</v>
      </c>
      <c r="B1205" s="66"/>
      <c r="C1205" s="66"/>
      <c r="D1205" s="66"/>
      <c r="E1205" s="66"/>
      <c r="F1205" s="4">
        <v>9631</v>
      </c>
    </row>
    <row r="1206" spans="1:6" ht="12.75">
      <c r="A1206" s="88" t="s">
        <v>197</v>
      </c>
      <c r="B1206" s="88"/>
      <c r="C1206" s="88"/>
      <c r="D1206" s="88"/>
      <c r="E1206" s="88"/>
      <c r="F1206" s="5">
        <f>F1207+F1208+F1209+F1210+F1211+F1212+F1213+F1214+F1215+F1216</f>
        <v>92723</v>
      </c>
    </row>
    <row r="1207" spans="1:6" ht="12.75">
      <c r="A1207" s="66" t="s">
        <v>1884</v>
      </c>
      <c r="B1207" s="66"/>
      <c r="C1207" s="66"/>
      <c r="D1207" s="66"/>
      <c r="E1207" s="66"/>
      <c r="F1207" s="4">
        <v>26006</v>
      </c>
    </row>
    <row r="1208" spans="1:6" ht="12.75">
      <c r="A1208" s="66" t="s">
        <v>1814</v>
      </c>
      <c r="B1208" s="66"/>
      <c r="C1208" s="66"/>
      <c r="D1208" s="66"/>
      <c r="E1208" s="66"/>
      <c r="F1208" s="4">
        <v>9533</v>
      </c>
    </row>
    <row r="1209" spans="1:6" ht="12.75">
      <c r="A1209" s="66" t="s">
        <v>1885</v>
      </c>
      <c r="B1209" s="66"/>
      <c r="C1209" s="66"/>
      <c r="D1209" s="66"/>
      <c r="E1209" s="66"/>
      <c r="F1209" s="4">
        <v>31315</v>
      </c>
    </row>
    <row r="1210" spans="1:6" ht="12.75">
      <c r="A1210" s="66" t="s">
        <v>1886</v>
      </c>
      <c r="B1210" s="66"/>
      <c r="C1210" s="66"/>
      <c r="D1210" s="66"/>
      <c r="E1210" s="66"/>
      <c r="F1210" s="4">
        <v>855</v>
      </c>
    </row>
    <row r="1211" spans="1:6" ht="12.75">
      <c r="A1211" s="66" t="s">
        <v>1887</v>
      </c>
      <c r="B1211" s="66"/>
      <c r="C1211" s="66"/>
      <c r="D1211" s="66"/>
      <c r="E1211" s="66"/>
      <c r="F1211" s="4">
        <v>434</v>
      </c>
    </row>
    <row r="1212" spans="1:6" ht="12.75">
      <c r="A1212" s="66" t="s">
        <v>1888</v>
      </c>
      <c r="B1212" s="66"/>
      <c r="C1212" s="66"/>
      <c r="D1212" s="66"/>
      <c r="E1212" s="66"/>
      <c r="F1212" s="4">
        <v>9199</v>
      </c>
    </row>
    <row r="1213" spans="1:6" ht="12.75">
      <c r="A1213" s="66" t="s">
        <v>1889</v>
      </c>
      <c r="B1213" s="66"/>
      <c r="C1213" s="66"/>
      <c r="D1213" s="66"/>
      <c r="E1213" s="66"/>
      <c r="F1213" s="4">
        <v>596</v>
      </c>
    </row>
    <row r="1214" spans="1:6" ht="12.75">
      <c r="A1214" s="66" t="s">
        <v>1890</v>
      </c>
      <c r="B1214" s="66"/>
      <c r="C1214" s="66"/>
      <c r="D1214" s="66"/>
      <c r="E1214" s="66"/>
      <c r="F1214" s="4">
        <v>2170</v>
      </c>
    </row>
    <row r="1215" spans="1:6" ht="12.75">
      <c r="A1215" s="66" t="s">
        <v>1891</v>
      </c>
      <c r="B1215" s="66"/>
      <c r="C1215" s="66"/>
      <c r="D1215" s="66"/>
      <c r="E1215" s="66"/>
      <c r="F1215" s="4">
        <v>1736</v>
      </c>
    </row>
    <row r="1216" spans="1:6" ht="12.75">
      <c r="A1216" s="67" t="s">
        <v>1892</v>
      </c>
      <c r="B1216" s="68"/>
      <c r="C1216" s="68"/>
      <c r="D1216" s="68"/>
      <c r="E1216" s="69"/>
      <c r="F1216" s="4">
        <v>10879</v>
      </c>
    </row>
    <row r="1217" spans="1:6" ht="12.75">
      <c r="A1217" s="85" t="s">
        <v>534</v>
      </c>
      <c r="B1217" s="86"/>
      <c r="C1217" s="86"/>
      <c r="D1217" s="86"/>
      <c r="E1217" s="87"/>
      <c r="F1217" s="5">
        <f>F1218+F1220+F1221+F1222+F1223</f>
        <v>54841</v>
      </c>
    </row>
    <row r="1218" spans="1:6" ht="12.75">
      <c r="A1218" s="70" t="s">
        <v>535</v>
      </c>
      <c r="B1218" s="71"/>
      <c r="C1218" s="71"/>
      <c r="D1218" s="71"/>
      <c r="E1218" s="72"/>
      <c r="F1218" s="4">
        <v>51748</v>
      </c>
    </row>
    <row r="1219" spans="1:6" ht="12.75">
      <c r="A1219" s="70" t="s">
        <v>536</v>
      </c>
      <c r="B1219" s="71"/>
      <c r="C1219" s="71"/>
      <c r="D1219" s="71"/>
      <c r="E1219" s="72"/>
      <c r="F1219" s="4"/>
    </row>
    <row r="1220" spans="1:6" ht="12.75">
      <c r="A1220" s="67" t="s">
        <v>1893</v>
      </c>
      <c r="B1220" s="68"/>
      <c r="C1220" s="68"/>
      <c r="D1220" s="68"/>
      <c r="E1220" s="69"/>
      <c r="F1220" s="4">
        <v>1380</v>
      </c>
    </row>
    <row r="1221" spans="1:6" ht="12.75">
      <c r="A1221" s="67" t="s">
        <v>1894</v>
      </c>
      <c r="B1221" s="68"/>
      <c r="C1221" s="68"/>
      <c r="D1221" s="68"/>
      <c r="E1221" s="69"/>
      <c r="F1221" s="4">
        <v>1567</v>
      </c>
    </row>
    <row r="1222" spans="1:6" ht="12.75">
      <c r="A1222" s="67" t="s">
        <v>19</v>
      </c>
      <c r="B1222" s="68"/>
      <c r="C1222" s="68"/>
      <c r="D1222" s="68"/>
      <c r="E1222" s="69"/>
      <c r="F1222" s="4">
        <v>56</v>
      </c>
    </row>
    <row r="1223" spans="1:6" ht="12.75">
      <c r="A1223" s="70" t="s">
        <v>20</v>
      </c>
      <c r="B1223" s="71"/>
      <c r="C1223" s="71"/>
      <c r="D1223" s="71"/>
      <c r="E1223" s="72"/>
      <c r="F1223" s="4">
        <v>90</v>
      </c>
    </row>
    <row r="1224" spans="1:6" ht="12.75">
      <c r="A1224" s="88" t="s">
        <v>335</v>
      </c>
      <c r="B1224" s="88"/>
      <c r="C1224" s="88"/>
      <c r="D1224" s="88"/>
      <c r="E1224" s="88"/>
      <c r="F1224" s="5">
        <v>152810</v>
      </c>
    </row>
    <row r="1225" spans="1:6" ht="12.75">
      <c r="A1225" s="88" t="s">
        <v>1895</v>
      </c>
      <c r="B1225" s="88"/>
      <c r="C1225" s="88"/>
      <c r="D1225" s="88"/>
      <c r="E1225" s="88"/>
      <c r="F1225" s="5">
        <v>24300</v>
      </c>
    </row>
    <row r="1226" spans="1:6" ht="12.75">
      <c r="A1226" s="88" t="s">
        <v>1896</v>
      </c>
      <c r="B1226" s="88"/>
      <c r="C1226" s="88"/>
      <c r="D1226" s="88"/>
      <c r="E1226" s="88"/>
      <c r="F1226" s="5">
        <v>42090</v>
      </c>
    </row>
    <row r="1227" spans="1:6" ht="12.75">
      <c r="A1227" s="85" t="s">
        <v>1897</v>
      </c>
      <c r="B1227" s="86"/>
      <c r="C1227" s="86"/>
      <c r="D1227" s="86"/>
      <c r="E1227" s="87"/>
      <c r="F1227" s="5">
        <v>217</v>
      </c>
    </row>
    <row r="1228" spans="1:6" ht="12.75">
      <c r="A1228" s="88" t="s">
        <v>199</v>
      </c>
      <c r="B1228" s="88"/>
      <c r="C1228" s="88"/>
      <c r="D1228" s="88"/>
      <c r="E1228" s="88"/>
      <c r="F1228" s="5">
        <f>F1197+F1206+F1217+F1224+F1225+F1226+F1227</f>
        <v>430203</v>
      </c>
    </row>
    <row r="1229" spans="1:6" ht="12.75">
      <c r="A1229" s="88" t="s">
        <v>200</v>
      </c>
      <c r="B1229" s="88"/>
      <c r="C1229" s="88"/>
      <c r="D1229" s="88"/>
      <c r="E1229" s="88"/>
      <c r="F1229" s="16">
        <f>F1228*6/100</f>
        <v>25812.18</v>
      </c>
    </row>
    <row r="1230" spans="1:6" ht="12.75">
      <c r="A1230" s="85" t="s">
        <v>245</v>
      </c>
      <c r="B1230" s="86"/>
      <c r="C1230" s="86"/>
      <c r="D1230" s="86"/>
      <c r="E1230" s="87"/>
      <c r="F1230" s="16">
        <f>C1237*6/100</f>
        <v>29107.38</v>
      </c>
    </row>
    <row r="1231" spans="1:6" ht="12.75">
      <c r="A1231" s="88" t="s">
        <v>198</v>
      </c>
      <c r="B1231" s="88"/>
      <c r="C1231" s="88"/>
      <c r="D1231" s="88"/>
      <c r="E1231" s="88"/>
      <c r="F1231" s="16">
        <f>SUM(F1228:F1230)</f>
        <v>485122.56</v>
      </c>
    </row>
    <row r="1232" spans="1:6" ht="12.75">
      <c r="A1232" s="88" t="s">
        <v>1898</v>
      </c>
      <c r="B1232" s="88"/>
      <c r="C1232" s="88"/>
      <c r="D1232" s="88"/>
      <c r="E1232" s="88"/>
      <c r="F1232" s="18">
        <f>F1231/A1190/12</f>
        <v>11.18</v>
      </c>
    </row>
    <row r="1233" spans="1:6" ht="12.75">
      <c r="A1233" s="3" t="s">
        <v>271</v>
      </c>
      <c r="B1233" s="3"/>
      <c r="C1233" s="3"/>
      <c r="D1233" s="3"/>
      <c r="E1233" s="3"/>
      <c r="F1233" s="3"/>
    </row>
    <row r="1234" spans="1:6" ht="12.75">
      <c r="A1234" s="3"/>
      <c r="B1234" s="3"/>
      <c r="C1234" s="2"/>
      <c r="D1234" s="3"/>
      <c r="E1234" s="3"/>
      <c r="F1234" s="3"/>
    </row>
    <row r="1235" spans="1:6" ht="12.75">
      <c r="A1235" s="65" t="s">
        <v>337</v>
      </c>
      <c r="B1235" s="65"/>
      <c r="C1235" s="37">
        <f>F1226/F1231</f>
        <v>0.08676158041382367</v>
      </c>
      <c r="D1235" s="66" t="s">
        <v>1829</v>
      </c>
      <c r="E1235" s="66"/>
      <c r="F1235" s="3"/>
    </row>
    <row r="1236" spans="1:6" ht="12.75">
      <c r="A1236" s="2"/>
      <c r="B1236" s="2"/>
      <c r="C1236" s="2"/>
      <c r="D1236" s="2"/>
      <c r="E1236" s="2"/>
      <c r="F1236" s="2"/>
    </row>
    <row r="1237" spans="1:6" ht="12.75">
      <c r="A1237" s="5" t="s">
        <v>244</v>
      </c>
      <c r="B1237" s="5" t="s">
        <v>1899</v>
      </c>
      <c r="C1237" s="5">
        <v>485123</v>
      </c>
      <c r="D1237" s="2"/>
      <c r="E1237" s="2"/>
      <c r="F1237" s="2"/>
    </row>
    <row r="1243" spans="1:6" ht="12.75">
      <c r="A1243" s="3"/>
      <c r="B1243" s="3"/>
      <c r="C1243" s="3"/>
      <c r="D1243" s="3"/>
      <c r="E1243" s="51"/>
      <c r="F1243" s="51"/>
    </row>
    <row r="1244" spans="1:6" ht="12.75">
      <c r="A1244" s="3"/>
      <c r="B1244" s="3"/>
      <c r="C1244" s="3"/>
      <c r="D1244" s="3"/>
      <c r="E1244" s="3"/>
      <c r="F1244" s="2" t="s">
        <v>1900</v>
      </c>
    </row>
    <row r="1245" spans="1:6" ht="12.75">
      <c r="A1245" s="3"/>
      <c r="B1245" s="3"/>
      <c r="C1245" s="3"/>
      <c r="D1245" s="3"/>
      <c r="E1245" s="51"/>
      <c r="F1245" s="51"/>
    </row>
    <row r="1246" spans="1:6" ht="12.75">
      <c r="A1246" s="75" t="s">
        <v>263</v>
      </c>
      <c r="B1246" s="75"/>
      <c r="C1246" s="75"/>
      <c r="D1246" s="75"/>
      <c r="E1246" s="75"/>
      <c r="F1246" s="75"/>
    </row>
    <row r="1247" spans="1:6" ht="12.75">
      <c r="A1247" s="75" t="s">
        <v>264</v>
      </c>
      <c r="B1247" s="75"/>
      <c r="C1247" s="75"/>
      <c r="D1247" s="75"/>
      <c r="E1247" s="75"/>
      <c r="F1247" s="75"/>
    </row>
    <row r="1248" spans="1:6" ht="12.75">
      <c r="A1248" s="75" t="s">
        <v>1901</v>
      </c>
      <c r="B1248" s="75"/>
      <c r="C1248" s="75"/>
      <c r="D1248" s="75"/>
      <c r="E1248" s="75"/>
      <c r="F1248" s="75"/>
    </row>
    <row r="1249" spans="1:6" ht="12.75">
      <c r="A1249" s="3"/>
      <c r="B1249" s="3"/>
      <c r="C1249" s="3"/>
      <c r="D1249" s="3"/>
      <c r="E1249" s="3"/>
      <c r="F1249" s="3"/>
    </row>
    <row r="1250" spans="1:6" ht="12.75">
      <c r="A1250" s="73" t="s">
        <v>237</v>
      </c>
      <c r="B1250" s="73"/>
      <c r="C1250" s="73"/>
      <c r="D1250" s="73"/>
      <c r="E1250" s="73"/>
      <c r="F1250" s="4" t="s">
        <v>192</v>
      </c>
    </row>
    <row r="1251" spans="1:6" ht="12.75">
      <c r="A1251" s="4" t="s">
        <v>1902</v>
      </c>
      <c r="B1251" s="4" t="s">
        <v>261</v>
      </c>
      <c r="C1251" s="4" t="s">
        <v>194</v>
      </c>
      <c r="D1251" s="4" t="s">
        <v>196</v>
      </c>
      <c r="E1251" s="4" t="s">
        <v>195</v>
      </c>
      <c r="F1251" s="14">
        <v>9</v>
      </c>
    </row>
    <row r="1252" spans="1:6" ht="12.75">
      <c r="A1252" s="4">
        <v>4194.1</v>
      </c>
      <c r="B1252" s="31">
        <v>216.85</v>
      </c>
      <c r="C1252" s="31">
        <v>802.21</v>
      </c>
      <c r="D1252" s="6" t="s">
        <v>278</v>
      </c>
      <c r="E1252" s="31">
        <v>1509.25</v>
      </c>
      <c r="F1252" s="14" t="s">
        <v>306</v>
      </c>
    </row>
    <row r="1253" spans="1:6" ht="12.75">
      <c r="A1253" s="8"/>
      <c r="B1253" s="9"/>
      <c r="C1253" s="9"/>
      <c r="D1253" s="9"/>
      <c r="E1253" s="9"/>
      <c r="F1253" s="10"/>
    </row>
    <row r="1254" spans="1:6" ht="12.75">
      <c r="A1254" s="65" t="s">
        <v>201</v>
      </c>
      <c r="B1254" s="15" t="s">
        <v>1903</v>
      </c>
      <c r="C1254" s="74" t="s">
        <v>1904</v>
      </c>
      <c r="D1254" s="13"/>
      <c r="E1254" s="13"/>
      <c r="F1254" s="13"/>
    </row>
    <row r="1255" spans="1:6" ht="12.75">
      <c r="A1255" s="65"/>
      <c r="B1255" s="15" t="s">
        <v>1905</v>
      </c>
      <c r="C1255" s="74"/>
      <c r="D1255" s="13"/>
      <c r="E1255" s="13"/>
      <c r="F1255" s="13"/>
    </row>
    <row r="1256" spans="1:6" ht="12.75">
      <c r="A1256" s="22" t="s">
        <v>202</v>
      </c>
      <c r="B1256" s="15" t="s">
        <v>1252</v>
      </c>
      <c r="C1256" s="14" t="s">
        <v>1253</v>
      </c>
      <c r="D1256" s="13"/>
      <c r="E1256" s="13"/>
      <c r="F1256" s="13"/>
    </row>
    <row r="1257" spans="1:6" ht="12.75">
      <c r="A1257" s="10"/>
      <c r="B1257" s="8"/>
      <c r="C1257" s="10"/>
      <c r="D1257" s="13"/>
      <c r="E1257" s="13"/>
      <c r="F1257" s="13"/>
    </row>
    <row r="1258" spans="1:6" ht="12.75">
      <c r="A1258" s="88" t="s">
        <v>236</v>
      </c>
      <c r="B1258" s="88"/>
      <c r="C1258" s="88"/>
      <c r="D1258" s="88"/>
      <c r="E1258" s="88"/>
      <c r="F1258" s="5">
        <f>F1262+F1263+F1264+F1265+F1266</f>
        <v>67917</v>
      </c>
    </row>
    <row r="1259" spans="1:6" ht="12.75">
      <c r="A1259" s="66" t="s">
        <v>242</v>
      </c>
      <c r="B1259" s="66"/>
      <c r="C1259" s="66"/>
      <c r="D1259" s="66"/>
      <c r="E1259" s="66"/>
      <c r="F1259" s="5"/>
    </row>
    <row r="1260" spans="1:6" ht="12.75">
      <c r="A1260" s="66" t="s">
        <v>1906</v>
      </c>
      <c r="B1260" s="88"/>
      <c r="C1260" s="88"/>
      <c r="D1260" s="88"/>
      <c r="E1260" s="88"/>
      <c r="F1260" s="4">
        <v>40045</v>
      </c>
    </row>
    <row r="1261" spans="1:6" ht="12.75">
      <c r="A1261" s="66" t="s">
        <v>0</v>
      </c>
      <c r="B1261" s="66"/>
      <c r="C1261" s="66"/>
      <c r="D1261" s="66"/>
      <c r="E1261" s="66"/>
      <c r="F1261" s="4">
        <v>13716</v>
      </c>
    </row>
    <row r="1262" spans="1:6" ht="12.75">
      <c r="A1262" s="66" t="s">
        <v>241</v>
      </c>
      <c r="B1262" s="66"/>
      <c r="C1262" s="66"/>
      <c r="D1262" s="66"/>
      <c r="E1262" s="66"/>
      <c r="F1262" s="4">
        <f>SUM(F1260:F1261)</f>
        <v>53761</v>
      </c>
    </row>
    <row r="1263" spans="1:6" ht="12.75">
      <c r="A1263" s="66" t="s">
        <v>1907</v>
      </c>
      <c r="B1263" s="66"/>
      <c r="C1263" s="66"/>
      <c r="D1263" s="66"/>
      <c r="E1263" s="66"/>
      <c r="F1263" s="4">
        <v>2667</v>
      </c>
    </row>
    <row r="1264" spans="1:6" ht="12.75">
      <c r="A1264" s="66" t="s">
        <v>1908</v>
      </c>
      <c r="B1264" s="66"/>
      <c r="C1264" s="66"/>
      <c r="D1264" s="66"/>
      <c r="E1264" s="66"/>
      <c r="F1264" s="4">
        <v>503</v>
      </c>
    </row>
    <row r="1265" spans="1:6" ht="12.75">
      <c r="A1265" s="66" t="s">
        <v>1909</v>
      </c>
      <c r="B1265" s="66"/>
      <c r="C1265" s="66"/>
      <c r="D1265" s="66"/>
      <c r="E1265" s="66"/>
      <c r="F1265" s="4">
        <v>151</v>
      </c>
    </row>
    <row r="1266" spans="1:6" ht="12.75">
      <c r="A1266" s="66" t="s">
        <v>1910</v>
      </c>
      <c r="B1266" s="66"/>
      <c r="C1266" s="66"/>
      <c r="D1266" s="66"/>
      <c r="E1266" s="66"/>
      <c r="F1266" s="4">
        <v>10835</v>
      </c>
    </row>
    <row r="1267" spans="1:6" ht="12.75">
      <c r="A1267" s="88" t="s">
        <v>197</v>
      </c>
      <c r="B1267" s="88"/>
      <c r="C1267" s="88"/>
      <c r="D1267" s="88"/>
      <c r="E1267" s="88"/>
      <c r="F1267" s="5">
        <f>F1268+F1269+F1270+F1271+F1272+F1273+F1274+F1275+F1276+F1277</f>
        <v>114738</v>
      </c>
    </row>
    <row r="1268" spans="1:6" ht="12.75">
      <c r="A1268" s="66" t="s">
        <v>1911</v>
      </c>
      <c r="B1268" s="66"/>
      <c r="C1268" s="66"/>
      <c r="D1268" s="66"/>
      <c r="E1268" s="66"/>
      <c r="F1268" s="4">
        <v>29257</v>
      </c>
    </row>
    <row r="1269" spans="1:6" ht="12.75">
      <c r="A1269" s="66" t="s">
        <v>1912</v>
      </c>
      <c r="B1269" s="66"/>
      <c r="C1269" s="66"/>
      <c r="D1269" s="66"/>
      <c r="E1269" s="66"/>
      <c r="F1269" s="4">
        <v>10724</v>
      </c>
    </row>
    <row r="1270" spans="1:6" ht="12.75">
      <c r="A1270" s="66" t="s">
        <v>1913</v>
      </c>
      <c r="B1270" s="66"/>
      <c r="C1270" s="66"/>
      <c r="D1270" s="66"/>
      <c r="E1270" s="66"/>
      <c r="F1270" s="4">
        <v>46959</v>
      </c>
    </row>
    <row r="1271" spans="1:6" ht="12.75">
      <c r="A1271" s="66" t="s">
        <v>1914</v>
      </c>
      <c r="B1271" s="66"/>
      <c r="C1271" s="66"/>
      <c r="D1271" s="66"/>
      <c r="E1271" s="66"/>
      <c r="F1271" s="4">
        <v>1102</v>
      </c>
    </row>
    <row r="1272" spans="1:6" ht="12.75">
      <c r="A1272" s="66" t="s">
        <v>1915</v>
      </c>
      <c r="B1272" s="66"/>
      <c r="C1272" s="66"/>
      <c r="D1272" s="66"/>
      <c r="E1272" s="66"/>
      <c r="F1272" s="4">
        <v>503</v>
      </c>
    </row>
    <row r="1273" spans="1:6" ht="12.75">
      <c r="A1273" s="66" t="s">
        <v>1916</v>
      </c>
      <c r="B1273" s="66"/>
      <c r="C1273" s="66"/>
      <c r="D1273" s="66"/>
      <c r="E1273" s="66"/>
      <c r="F1273" s="4">
        <v>10670</v>
      </c>
    </row>
    <row r="1274" spans="1:6" ht="12.75">
      <c r="A1274" s="66" t="s">
        <v>1917</v>
      </c>
      <c r="B1274" s="66"/>
      <c r="C1274" s="66"/>
      <c r="D1274" s="66"/>
      <c r="E1274" s="66"/>
      <c r="F1274" s="4">
        <v>115</v>
      </c>
    </row>
    <row r="1275" spans="1:6" ht="12.75">
      <c r="A1275" s="66" t="s">
        <v>1918</v>
      </c>
      <c r="B1275" s="66"/>
      <c r="C1275" s="66"/>
      <c r="D1275" s="66"/>
      <c r="E1275" s="66"/>
      <c r="F1275" s="4">
        <v>2516</v>
      </c>
    </row>
    <row r="1276" spans="1:6" ht="12.75">
      <c r="A1276" s="66" t="s">
        <v>1919</v>
      </c>
      <c r="B1276" s="66"/>
      <c r="C1276" s="66"/>
      <c r="D1276" s="66"/>
      <c r="E1276" s="66"/>
      <c r="F1276" s="4">
        <v>2013</v>
      </c>
    </row>
    <row r="1277" spans="1:6" ht="12.75">
      <c r="A1277" s="67" t="s">
        <v>15</v>
      </c>
      <c r="B1277" s="68"/>
      <c r="C1277" s="68"/>
      <c r="D1277" s="68"/>
      <c r="E1277" s="69"/>
      <c r="F1277" s="4">
        <v>10879</v>
      </c>
    </row>
    <row r="1278" spans="1:6" ht="12.75">
      <c r="A1278" s="85" t="s">
        <v>534</v>
      </c>
      <c r="B1278" s="86"/>
      <c r="C1278" s="86"/>
      <c r="D1278" s="86"/>
      <c r="E1278" s="87"/>
      <c r="F1278" s="5">
        <f>F1279+F1281+F1282+F1283+F1284</f>
        <v>54841</v>
      </c>
    </row>
    <row r="1279" spans="1:6" ht="12.75">
      <c r="A1279" s="70" t="s">
        <v>1920</v>
      </c>
      <c r="B1279" s="71"/>
      <c r="C1279" s="71"/>
      <c r="D1279" s="71"/>
      <c r="E1279" s="72"/>
      <c r="F1279" s="4">
        <v>51748</v>
      </c>
    </row>
    <row r="1280" spans="1:6" ht="12.75">
      <c r="A1280" s="70" t="s">
        <v>536</v>
      </c>
      <c r="B1280" s="71"/>
      <c r="C1280" s="71"/>
      <c r="D1280" s="71"/>
      <c r="E1280" s="72"/>
      <c r="F1280" s="4"/>
    </row>
    <row r="1281" spans="1:6" ht="12.75">
      <c r="A1281" s="67" t="s">
        <v>1921</v>
      </c>
      <c r="B1281" s="68"/>
      <c r="C1281" s="68"/>
      <c r="D1281" s="68"/>
      <c r="E1281" s="69"/>
      <c r="F1281" s="4">
        <v>1380</v>
      </c>
    </row>
    <row r="1282" spans="1:6" ht="12.75">
      <c r="A1282" s="67" t="s">
        <v>1894</v>
      </c>
      <c r="B1282" s="68"/>
      <c r="C1282" s="68"/>
      <c r="D1282" s="68"/>
      <c r="E1282" s="69"/>
      <c r="F1282" s="4">
        <v>1567</v>
      </c>
    </row>
    <row r="1283" spans="1:6" ht="12.75">
      <c r="A1283" s="67" t="s">
        <v>19</v>
      </c>
      <c r="B1283" s="68"/>
      <c r="C1283" s="68"/>
      <c r="D1283" s="68"/>
      <c r="E1283" s="69"/>
      <c r="F1283" s="4">
        <v>56</v>
      </c>
    </row>
    <row r="1284" spans="1:6" ht="12.75">
      <c r="A1284" s="70" t="s">
        <v>1922</v>
      </c>
      <c r="B1284" s="71"/>
      <c r="C1284" s="71"/>
      <c r="D1284" s="71"/>
      <c r="E1284" s="72"/>
      <c r="F1284" s="4">
        <v>90</v>
      </c>
    </row>
    <row r="1285" spans="1:6" ht="12.75">
      <c r="A1285" s="88" t="s">
        <v>335</v>
      </c>
      <c r="B1285" s="88"/>
      <c r="C1285" s="88"/>
      <c r="D1285" s="88"/>
      <c r="E1285" s="88"/>
      <c r="F1285" s="5">
        <v>184229</v>
      </c>
    </row>
    <row r="1286" spans="1:6" ht="12.75">
      <c r="A1286" s="88" t="s">
        <v>1923</v>
      </c>
      <c r="B1286" s="88"/>
      <c r="C1286" s="88"/>
      <c r="D1286" s="88"/>
      <c r="E1286" s="88"/>
      <c r="F1286" s="5">
        <v>28184</v>
      </c>
    </row>
    <row r="1287" spans="1:6" ht="12.75">
      <c r="A1287" s="88" t="s">
        <v>1924</v>
      </c>
      <c r="B1287" s="88"/>
      <c r="C1287" s="88"/>
      <c r="D1287" s="88"/>
      <c r="E1287" s="88"/>
      <c r="F1287" s="5">
        <v>48819</v>
      </c>
    </row>
    <row r="1288" spans="1:6" ht="12.75">
      <c r="A1288" s="85" t="s">
        <v>1925</v>
      </c>
      <c r="B1288" s="86"/>
      <c r="C1288" s="86"/>
      <c r="D1288" s="86"/>
      <c r="E1288" s="87"/>
      <c r="F1288" s="5">
        <v>252</v>
      </c>
    </row>
    <row r="1289" spans="1:6" ht="12.75">
      <c r="A1289" s="88" t="s">
        <v>199</v>
      </c>
      <c r="B1289" s="88"/>
      <c r="C1289" s="88"/>
      <c r="D1289" s="88"/>
      <c r="E1289" s="88"/>
      <c r="F1289" s="16">
        <f>F1258+F1267+F1278+F1285+F1286+F1287+F1288</f>
        <v>498980</v>
      </c>
    </row>
    <row r="1290" spans="1:6" ht="12.75">
      <c r="A1290" s="88" t="s">
        <v>200</v>
      </c>
      <c r="B1290" s="88"/>
      <c r="C1290" s="88"/>
      <c r="D1290" s="88"/>
      <c r="E1290" s="88"/>
      <c r="F1290" s="16">
        <f>F1289*6/100</f>
        <v>29938.8</v>
      </c>
    </row>
    <row r="1291" spans="1:6" ht="12.75">
      <c r="A1291" s="85" t="s">
        <v>245</v>
      </c>
      <c r="B1291" s="86"/>
      <c r="C1291" s="86"/>
      <c r="D1291" s="86"/>
      <c r="E1291" s="87"/>
      <c r="F1291" s="16">
        <f>C1298*6/100</f>
        <v>33760.8</v>
      </c>
    </row>
    <row r="1292" spans="1:6" ht="12.75">
      <c r="A1292" s="88" t="s">
        <v>198</v>
      </c>
      <c r="B1292" s="88"/>
      <c r="C1292" s="88"/>
      <c r="D1292" s="88"/>
      <c r="E1292" s="88"/>
      <c r="F1292" s="16">
        <f>SUM(F1289:F1291)</f>
        <v>562679.6000000001</v>
      </c>
    </row>
    <row r="1293" spans="1:6" ht="12.75">
      <c r="A1293" s="88" t="s">
        <v>1926</v>
      </c>
      <c r="B1293" s="88"/>
      <c r="C1293" s="88"/>
      <c r="D1293" s="88"/>
      <c r="E1293" s="88"/>
      <c r="F1293" s="18">
        <f>F1292/A1252/12</f>
        <v>11.1799829919808</v>
      </c>
    </row>
    <row r="1294" spans="1:6" ht="12.75">
      <c r="A1294" s="3" t="s">
        <v>271</v>
      </c>
      <c r="B1294" s="3"/>
      <c r="C1294" s="3"/>
      <c r="D1294" s="3"/>
      <c r="E1294" s="3"/>
      <c r="F1294" s="3"/>
    </row>
    <row r="1295" spans="1:6" ht="12.75">
      <c r="A1295" s="3"/>
      <c r="B1295" s="3"/>
      <c r="C1295" s="2"/>
      <c r="D1295" s="3"/>
      <c r="E1295" s="3"/>
      <c r="F1295" s="3"/>
    </row>
    <row r="1296" spans="1:6" ht="12.75">
      <c r="A1296" s="66" t="s">
        <v>337</v>
      </c>
      <c r="B1296" s="66"/>
      <c r="C1296" s="37">
        <f>F1287/F1292</f>
        <v>0.08676163130847465</v>
      </c>
      <c r="D1296" s="66" t="s">
        <v>274</v>
      </c>
      <c r="E1296" s="66"/>
      <c r="F1296" s="3"/>
    </row>
    <row r="1297" spans="1:6" ht="12.75">
      <c r="A1297" s="51"/>
      <c r="B1297" s="51"/>
      <c r="C1297" s="51"/>
      <c r="D1297" s="51"/>
      <c r="E1297" s="51"/>
      <c r="F1297" s="3"/>
    </row>
    <row r="1298" spans="1:6" ht="12.75">
      <c r="A1298" s="5" t="s">
        <v>244</v>
      </c>
      <c r="B1298" s="5" t="s">
        <v>1927</v>
      </c>
      <c r="C1298" s="5">
        <v>562680</v>
      </c>
      <c r="D1298" s="3"/>
      <c r="E1298" s="3"/>
      <c r="F1298" s="3"/>
    </row>
    <row r="1305" spans="1:6" ht="12.75">
      <c r="A1305" s="3"/>
      <c r="B1305" s="3"/>
      <c r="C1305" s="3"/>
      <c r="D1305" s="3"/>
      <c r="E1305" s="51"/>
      <c r="F1305" s="51"/>
    </row>
    <row r="1306" spans="1:6" ht="12.75">
      <c r="A1306" s="3"/>
      <c r="B1306" s="3"/>
      <c r="C1306" s="3"/>
      <c r="D1306" s="3"/>
      <c r="E1306" s="3"/>
      <c r="F1306" s="3" t="s">
        <v>1928</v>
      </c>
    </row>
    <row r="1307" spans="1:6" ht="12.75">
      <c r="A1307" s="3"/>
      <c r="B1307" s="3"/>
      <c r="C1307" s="3"/>
      <c r="D1307" s="3"/>
      <c r="E1307" s="51"/>
      <c r="F1307" s="51"/>
    </row>
    <row r="1308" spans="1:6" ht="12.75">
      <c r="A1308" s="75" t="s">
        <v>263</v>
      </c>
      <c r="B1308" s="75"/>
      <c r="C1308" s="75"/>
      <c r="D1308" s="75"/>
      <c r="E1308" s="75"/>
      <c r="F1308" s="75"/>
    </row>
    <row r="1309" spans="1:6" ht="12.75">
      <c r="A1309" s="75" t="s">
        <v>264</v>
      </c>
      <c r="B1309" s="75"/>
      <c r="C1309" s="75"/>
      <c r="D1309" s="75"/>
      <c r="E1309" s="75"/>
      <c r="F1309" s="75"/>
    </row>
    <row r="1310" spans="1:6" ht="12.75">
      <c r="A1310" s="75" t="s">
        <v>589</v>
      </c>
      <c r="B1310" s="75"/>
      <c r="C1310" s="75"/>
      <c r="D1310" s="75"/>
      <c r="E1310" s="75"/>
      <c r="F1310" s="75"/>
    </row>
    <row r="1311" spans="1:6" ht="12.75">
      <c r="A1311" s="3"/>
      <c r="B1311" s="3"/>
      <c r="C1311" s="2"/>
      <c r="D1311" s="2"/>
      <c r="E1311" s="2"/>
      <c r="F1311" s="3"/>
    </row>
    <row r="1312" spans="1:6" ht="12.75">
      <c r="A1312" s="73" t="s">
        <v>237</v>
      </c>
      <c r="B1312" s="73"/>
      <c r="C1312" s="73"/>
      <c r="D1312" s="73"/>
      <c r="E1312" s="73"/>
      <c r="F1312" s="4" t="s">
        <v>192</v>
      </c>
    </row>
    <row r="1313" spans="1:6" ht="12.75">
      <c r="A1313" s="4" t="s">
        <v>193</v>
      </c>
      <c r="B1313" s="4" t="s">
        <v>261</v>
      </c>
      <c r="C1313" s="4" t="s">
        <v>194</v>
      </c>
      <c r="D1313" s="4" t="s">
        <v>196</v>
      </c>
      <c r="E1313" s="4" t="s">
        <v>195</v>
      </c>
      <c r="F1313" s="14">
        <v>9</v>
      </c>
    </row>
    <row r="1314" spans="1:6" ht="12.75">
      <c r="A1314" s="4">
        <v>4005.5</v>
      </c>
      <c r="B1314" s="31">
        <v>216.85</v>
      </c>
      <c r="C1314" s="31">
        <v>504.63</v>
      </c>
      <c r="D1314" s="6" t="s">
        <v>278</v>
      </c>
      <c r="E1314" s="31">
        <v>879.25</v>
      </c>
      <c r="F1314" s="14" t="s">
        <v>306</v>
      </c>
    </row>
    <row r="1315" spans="1:6" ht="12.75">
      <c r="A1315" s="8"/>
      <c r="B1315" s="9"/>
      <c r="C1315" s="9"/>
      <c r="D1315" s="9"/>
      <c r="E1315" s="9"/>
      <c r="F1315" s="10"/>
    </row>
    <row r="1316" spans="1:6" ht="12.75">
      <c r="A1316" s="65" t="s">
        <v>201</v>
      </c>
      <c r="B1316" s="15" t="s">
        <v>590</v>
      </c>
      <c r="C1316" s="74" t="s">
        <v>591</v>
      </c>
      <c r="D1316" s="13"/>
      <c r="E1316" s="13"/>
      <c r="F1316" s="13"/>
    </row>
    <row r="1317" spans="1:6" ht="12.75">
      <c r="A1317" s="65"/>
      <c r="B1317" s="15" t="s">
        <v>592</v>
      </c>
      <c r="C1317" s="74"/>
      <c r="D1317" s="13"/>
      <c r="E1317" s="13"/>
      <c r="F1317" s="13"/>
    </row>
    <row r="1318" spans="1:6" ht="12.75">
      <c r="A1318" s="22" t="s">
        <v>202</v>
      </c>
      <c r="B1318" s="15" t="s">
        <v>1252</v>
      </c>
      <c r="C1318" s="14" t="s">
        <v>1253</v>
      </c>
      <c r="D1318" s="13"/>
      <c r="E1318" s="13"/>
      <c r="F1318" s="13"/>
    </row>
    <row r="1319" spans="1:6" ht="12.75">
      <c r="A1319" s="10"/>
      <c r="B1319" s="8"/>
      <c r="C1319" s="10"/>
      <c r="D1319" s="13"/>
      <c r="E1319" s="13"/>
      <c r="F1319" s="13"/>
    </row>
    <row r="1320" spans="1:6" ht="12.75">
      <c r="A1320" s="88" t="s">
        <v>236</v>
      </c>
      <c r="B1320" s="88"/>
      <c r="C1320" s="88"/>
      <c r="D1320" s="88"/>
      <c r="E1320" s="88"/>
      <c r="F1320" s="5">
        <f>F1324+F1325+F1326+F1327+F1328</f>
        <v>54104</v>
      </c>
    </row>
    <row r="1321" spans="1:6" ht="12.75">
      <c r="A1321" s="66" t="s">
        <v>242</v>
      </c>
      <c r="B1321" s="66"/>
      <c r="C1321" s="66"/>
      <c r="D1321" s="66"/>
      <c r="E1321" s="66"/>
      <c r="F1321" s="5"/>
    </row>
    <row r="1322" spans="1:6" ht="12.75">
      <c r="A1322" s="66" t="s">
        <v>593</v>
      </c>
      <c r="B1322" s="88"/>
      <c r="C1322" s="88"/>
      <c r="D1322" s="88"/>
      <c r="E1322" s="88"/>
      <c r="F1322" s="4">
        <v>24877</v>
      </c>
    </row>
    <row r="1323" spans="1:6" ht="12.75">
      <c r="A1323" s="66" t="s">
        <v>0</v>
      </c>
      <c r="B1323" s="66"/>
      <c r="C1323" s="66"/>
      <c r="D1323" s="66"/>
      <c r="E1323" s="66"/>
      <c r="F1323" s="4">
        <v>13716</v>
      </c>
    </row>
    <row r="1324" spans="1:6" ht="12.75">
      <c r="A1324" s="66" t="s">
        <v>241</v>
      </c>
      <c r="B1324" s="66"/>
      <c r="C1324" s="66"/>
      <c r="D1324" s="66"/>
      <c r="E1324" s="66"/>
      <c r="F1324" s="4">
        <f>SUM(F1322:F1323)</f>
        <v>38593</v>
      </c>
    </row>
    <row r="1325" spans="1:6" ht="12.75">
      <c r="A1325" s="66" t="s">
        <v>594</v>
      </c>
      <c r="B1325" s="66"/>
      <c r="C1325" s="66"/>
      <c r="D1325" s="66"/>
      <c r="E1325" s="66"/>
      <c r="F1325" s="4">
        <v>2547</v>
      </c>
    </row>
    <row r="1326" spans="1:6" ht="12.75">
      <c r="A1326" s="66" t="s">
        <v>595</v>
      </c>
      <c r="B1326" s="66"/>
      <c r="C1326" s="66"/>
      <c r="D1326" s="66"/>
      <c r="E1326" s="66"/>
      <c r="F1326" s="4">
        <v>481</v>
      </c>
    </row>
    <row r="1327" spans="1:6" ht="12.75">
      <c r="A1327" s="66" t="s">
        <v>1515</v>
      </c>
      <c r="B1327" s="66"/>
      <c r="C1327" s="66"/>
      <c r="D1327" s="66"/>
      <c r="E1327" s="66"/>
      <c r="F1327" s="4">
        <v>144</v>
      </c>
    </row>
    <row r="1328" spans="1:6" ht="12.75">
      <c r="A1328" s="66" t="s">
        <v>1516</v>
      </c>
      <c r="B1328" s="66"/>
      <c r="C1328" s="66"/>
      <c r="D1328" s="66"/>
      <c r="E1328" s="66"/>
      <c r="F1328" s="4">
        <v>12339</v>
      </c>
    </row>
    <row r="1329" spans="1:6" ht="12.75">
      <c r="A1329" s="88" t="s">
        <v>197</v>
      </c>
      <c r="B1329" s="88"/>
      <c r="C1329" s="88"/>
      <c r="D1329" s="88"/>
      <c r="E1329" s="88"/>
      <c r="F1329" s="5">
        <f>F1330+F1331+F1332+F1333+F1334+F1335+F1336+F1337+F1338+F1339</f>
        <v>131376</v>
      </c>
    </row>
    <row r="1330" spans="1:6" ht="12.75">
      <c r="A1330" s="66" t="s">
        <v>1517</v>
      </c>
      <c r="B1330" s="66"/>
      <c r="C1330" s="66"/>
      <c r="D1330" s="66"/>
      <c r="E1330" s="66"/>
      <c r="F1330" s="4">
        <v>33375</v>
      </c>
    </row>
    <row r="1331" spans="1:6" ht="12.75">
      <c r="A1331" s="66" t="s">
        <v>1518</v>
      </c>
      <c r="B1331" s="66"/>
      <c r="C1331" s="66"/>
      <c r="D1331" s="66"/>
      <c r="E1331" s="66"/>
      <c r="F1331" s="4">
        <v>12234</v>
      </c>
    </row>
    <row r="1332" spans="1:6" ht="12.75">
      <c r="A1332" s="66" t="s">
        <v>1519</v>
      </c>
      <c r="B1332" s="66"/>
      <c r="C1332" s="66"/>
      <c r="D1332" s="66"/>
      <c r="E1332" s="66"/>
      <c r="F1332" s="4">
        <v>59312</v>
      </c>
    </row>
    <row r="1333" spans="1:6" ht="12.75">
      <c r="A1333" s="66" t="s">
        <v>1520</v>
      </c>
      <c r="B1333" s="66"/>
      <c r="C1333" s="66"/>
      <c r="D1333" s="66"/>
      <c r="E1333" s="66"/>
      <c r="F1333" s="4">
        <v>867</v>
      </c>
    </row>
    <row r="1334" spans="1:6" ht="12.75">
      <c r="A1334" s="66" t="s">
        <v>1521</v>
      </c>
      <c r="B1334" s="66"/>
      <c r="C1334" s="66"/>
      <c r="D1334" s="66"/>
      <c r="E1334" s="66"/>
      <c r="F1334" s="4">
        <v>481</v>
      </c>
    </row>
    <row r="1335" spans="1:6" ht="12.75">
      <c r="A1335" s="66" t="s">
        <v>1522</v>
      </c>
      <c r="B1335" s="66"/>
      <c r="C1335" s="66"/>
      <c r="D1335" s="66"/>
      <c r="E1335" s="66"/>
      <c r="F1335" s="4">
        <v>10190</v>
      </c>
    </row>
    <row r="1336" spans="1:6" ht="12.75">
      <c r="A1336" s="66" t="s">
        <v>1917</v>
      </c>
      <c r="B1336" s="66"/>
      <c r="C1336" s="66"/>
      <c r="D1336" s="66"/>
      <c r="E1336" s="66"/>
      <c r="F1336" s="4">
        <v>115</v>
      </c>
    </row>
    <row r="1337" spans="1:6" ht="12.75">
      <c r="A1337" s="66" t="s">
        <v>1523</v>
      </c>
      <c r="B1337" s="66"/>
      <c r="C1337" s="66"/>
      <c r="D1337" s="66"/>
      <c r="E1337" s="66"/>
      <c r="F1337" s="4">
        <v>2403</v>
      </c>
    </row>
    <row r="1338" spans="1:6" ht="12.75">
      <c r="A1338" s="66" t="s">
        <v>1524</v>
      </c>
      <c r="B1338" s="66"/>
      <c r="C1338" s="66"/>
      <c r="D1338" s="66"/>
      <c r="E1338" s="66"/>
      <c r="F1338" s="4">
        <v>1923</v>
      </c>
    </row>
    <row r="1339" spans="1:6" ht="12.75">
      <c r="A1339" s="67" t="s">
        <v>1525</v>
      </c>
      <c r="B1339" s="68"/>
      <c r="C1339" s="68"/>
      <c r="D1339" s="68"/>
      <c r="E1339" s="69"/>
      <c r="F1339" s="4">
        <v>10476</v>
      </c>
    </row>
    <row r="1340" spans="1:6" ht="12.75">
      <c r="A1340" s="85" t="s">
        <v>534</v>
      </c>
      <c r="B1340" s="86"/>
      <c r="C1340" s="86"/>
      <c r="D1340" s="86"/>
      <c r="E1340" s="87"/>
      <c r="F1340" s="5">
        <f>F1341+F1343+F1344+F1345+F1346</f>
        <v>54841</v>
      </c>
    </row>
    <row r="1341" spans="1:6" ht="12.75">
      <c r="A1341" s="70" t="s">
        <v>535</v>
      </c>
      <c r="B1341" s="71"/>
      <c r="C1341" s="71"/>
      <c r="D1341" s="71"/>
      <c r="E1341" s="72"/>
      <c r="F1341" s="4">
        <v>51748</v>
      </c>
    </row>
    <row r="1342" spans="1:6" ht="12.75">
      <c r="A1342" s="70" t="s">
        <v>536</v>
      </c>
      <c r="B1342" s="71"/>
      <c r="C1342" s="71"/>
      <c r="D1342" s="71"/>
      <c r="E1342" s="72"/>
      <c r="F1342" s="4"/>
    </row>
    <row r="1343" spans="1:6" ht="12.75">
      <c r="A1343" s="67" t="s">
        <v>537</v>
      </c>
      <c r="B1343" s="68"/>
      <c r="C1343" s="68"/>
      <c r="D1343" s="68"/>
      <c r="E1343" s="69"/>
      <c r="F1343" s="4">
        <v>1380</v>
      </c>
    </row>
    <row r="1344" spans="1:6" ht="12.75">
      <c r="A1344" s="67" t="s">
        <v>538</v>
      </c>
      <c r="B1344" s="68"/>
      <c r="C1344" s="68"/>
      <c r="D1344" s="68"/>
      <c r="E1344" s="69"/>
      <c r="F1344" s="4">
        <v>1567</v>
      </c>
    </row>
    <row r="1345" spans="1:6" ht="12.75">
      <c r="A1345" s="67" t="s">
        <v>19</v>
      </c>
      <c r="B1345" s="68"/>
      <c r="C1345" s="68"/>
      <c r="D1345" s="68"/>
      <c r="E1345" s="69"/>
      <c r="F1345" s="4">
        <v>56</v>
      </c>
    </row>
    <row r="1346" spans="1:6" ht="12.75">
      <c r="A1346" s="70" t="s">
        <v>20</v>
      </c>
      <c r="B1346" s="71"/>
      <c r="C1346" s="71"/>
      <c r="D1346" s="71"/>
      <c r="E1346" s="72"/>
      <c r="F1346" s="4">
        <v>90</v>
      </c>
    </row>
    <row r="1347" spans="1:6" ht="12.75">
      <c r="A1347" s="88" t="s">
        <v>335</v>
      </c>
      <c r="B1347" s="88"/>
      <c r="C1347" s="88"/>
      <c r="D1347" s="88"/>
      <c r="E1347" s="88"/>
      <c r="F1347" s="5">
        <v>162440</v>
      </c>
    </row>
    <row r="1348" spans="1:6" ht="12.75">
      <c r="A1348" s="88" t="s">
        <v>1526</v>
      </c>
      <c r="B1348" s="88"/>
      <c r="C1348" s="88"/>
      <c r="D1348" s="88"/>
      <c r="E1348" s="88"/>
      <c r="F1348" s="5">
        <v>26917</v>
      </c>
    </row>
    <row r="1349" spans="1:6" ht="12.75">
      <c r="A1349" s="88" t="s">
        <v>1527</v>
      </c>
      <c r="B1349" s="88"/>
      <c r="C1349" s="88"/>
      <c r="D1349" s="88"/>
      <c r="E1349" s="88"/>
      <c r="F1349" s="5">
        <v>46624</v>
      </c>
    </row>
    <row r="1350" spans="1:6" ht="12.75">
      <c r="A1350" s="85" t="s">
        <v>1528</v>
      </c>
      <c r="B1350" s="86"/>
      <c r="C1350" s="86"/>
      <c r="D1350" s="86"/>
      <c r="E1350" s="87"/>
      <c r="F1350" s="5">
        <v>240</v>
      </c>
    </row>
    <row r="1351" spans="1:6" ht="12.75">
      <c r="A1351" s="88" t="s">
        <v>199</v>
      </c>
      <c r="B1351" s="88"/>
      <c r="C1351" s="88"/>
      <c r="D1351" s="88"/>
      <c r="E1351" s="88"/>
      <c r="F1351" s="16">
        <f>F1320+F1329+F1340+F1347+F1348+F1349+F1350</f>
        <v>476542</v>
      </c>
    </row>
    <row r="1352" spans="1:6" ht="12.75">
      <c r="A1352" s="88" t="s">
        <v>200</v>
      </c>
      <c r="B1352" s="88"/>
      <c r="C1352" s="88"/>
      <c r="D1352" s="88"/>
      <c r="E1352" s="88"/>
      <c r="F1352" s="16">
        <f>F1351*6/100</f>
        <v>28592.52</v>
      </c>
    </row>
    <row r="1353" spans="1:6" ht="12.75">
      <c r="A1353" s="85" t="s">
        <v>245</v>
      </c>
      <c r="B1353" s="86"/>
      <c r="C1353" s="86"/>
      <c r="D1353" s="86"/>
      <c r="E1353" s="87"/>
      <c r="F1353" s="16">
        <f>C1360*6/100</f>
        <v>32242.62</v>
      </c>
    </row>
    <row r="1354" spans="1:6" ht="12.75">
      <c r="A1354" s="88" t="s">
        <v>198</v>
      </c>
      <c r="B1354" s="88"/>
      <c r="C1354" s="88"/>
      <c r="D1354" s="88"/>
      <c r="E1354" s="88"/>
      <c r="F1354" s="16">
        <f>SUM(F1351:F1353)</f>
        <v>537377.14</v>
      </c>
    </row>
    <row r="1355" spans="1:6" ht="12.75">
      <c r="A1355" s="88" t="s">
        <v>1529</v>
      </c>
      <c r="B1355" s="88"/>
      <c r="C1355" s="88"/>
      <c r="D1355" s="88"/>
      <c r="E1355" s="88"/>
      <c r="F1355" s="18">
        <f>F1354/A1314/12</f>
        <v>11.179984604502144</v>
      </c>
    </row>
    <row r="1356" spans="1:6" ht="12.75">
      <c r="A1356" s="3" t="s">
        <v>271</v>
      </c>
      <c r="B1356" s="3"/>
      <c r="C1356" s="3"/>
      <c r="D1356" s="3"/>
      <c r="E1356" s="3"/>
      <c r="F1356" s="3"/>
    </row>
    <row r="1357" spans="1:6" ht="12.75">
      <c r="A1357" s="3"/>
      <c r="B1357" s="3"/>
      <c r="C1357" s="2"/>
      <c r="D1357" s="3"/>
      <c r="E1357" s="3"/>
      <c r="F1357" s="3"/>
    </row>
    <row r="1358" spans="1:6" ht="12.75">
      <c r="A1358" s="66" t="s">
        <v>1530</v>
      </c>
      <c r="B1358" s="66"/>
      <c r="C1358" s="37">
        <f>F1349/F1354</f>
        <v>0.08676215739285076</v>
      </c>
      <c r="D1358" s="66" t="s">
        <v>274</v>
      </c>
      <c r="E1358" s="66"/>
      <c r="F1358" s="3"/>
    </row>
    <row r="1359" spans="1:6" ht="12.75">
      <c r="A1359" s="51"/>
      <c r="B1359" s="51"/>
      <c r="C1359" s="51"/>
      <c r="D1359" s="51"/>
      <c r="E1359" s="51"/>
      <c r="F1359" s="3"/>
    </row>
    <row r="1360" spans="1:6" ht="12.75">
      <c r="A1360" s="5" t="s">
        <v>244</v>
      </c>
      <c r="B1360" s="5" t="s">
        <v>1531</v>
      </c>
      <c r="C1360" s="5">
        <v>537377</v>
      </c>
      <c r="D1360" s="3"/>
      <c r="E1360" s="3"/>
      <c r="F1360" s="3"/>
    </row>
    <row r="1367" spans="1:6" ht="12.75">
      <c r="A1367" s="3"/>
      <c r="B1367" s="3"/>
      <c r="C1367" s="3"/>
      <c r="D1367" s="3"/>
      <c r="E1367" s="3"/>
      <c r="F1367" s="3"/>
    </row>
    <row r="1368" spans="1:6" ht="12.75">
      <c r="A1368" s="3"/>
      <c r="B1368" s="3"/>
      <c r="C1368" s="3"/>
      <c r="D1368" s="3"/>
      <c r="E1368" s="3"/>
      <c r="F1368" s="3" t="s">
        <v>1532</v>
      </c>
    </row>
    <row r="1369" spans="1:6" ht="12.75">
      <c r="A1369" s="3"/>
      <c r="B1369" s="3"/>
      <c r="C1369" s="3"/>
      <c r="D1369" s="3"/>
      <c r="E1369" s="3"/>
      <c r="F1369" s="3"/>
    </row>
    <row r="1370" spans="1:6" ht="12.75">
      <c r="A1370" s="75" t="s">
        <v>1533</v>
      </c>
      <c r="B1370" s="75"/>
      <c r="C1370" s="75"/>
      <c r="D1370" s="75"/>
      <c r="E1370" s="75"/>
      <c r="F1370" s="75"/>
    </row>
    <row r="1371" spans="1:6" ht="12.75">
      <c r="A1371" s="75" t="s">
        <v>264</v>
      </c>
      <c r="B1371" s="75"/>
      <c r="C1371" s="75"/>
      <c r="D1371" s="75"/>
      <c r="E1371" s="75"/>
      <c r="F1371" s="75"/>
    </row>
    <row r="1372" spans="1:6" ht="12.75">
      <c r="A1372" s="75" t="s">
        <v>1534</v>
      </c>
      <c r="B1372" s="75"/>
      <c r="C1372" s="75"/>
      <c r="D1372" s="75"/>
      <c r="E1372" s="75"/>
      <c r="F1372" s="75"/>
    </row>
    <row r="1373" spans="1:6" ht="12.75">
      <c r="A1373" s="3"/>
      <c r="B1373" s="3"/>
      <c r="C1373" s="2"/>
      <c r="D1373" s="2"/>
      <c r="E1373" s="2"/>
      <c r="F1373" s="3"/>
    </row>
    <row r="1374" spans="1:6" ht="12.75">
      <c r="A1374" s="73" t="s">
        <v>237</v>
      </c>
      <c r="B1374" s="73"/>
      <c r="C1374" s="73"/>
      <c r="D1374" s="73"/>
      <c r="E1374" s="73"/>
      <c r="F1374" s="4" t="s">
        <v>192</v>
      </c>
    </row>
    <row r="1375" spans="1:6" ht="12.75">
      <c r="A1375" s="4" t="s">
        <v>193</v>
      </c>
      <c r="B1375" s="4" t="s">
        <v>261</v>
      </c>
      <c r="C1375" s="4" t="s">
        <v>194</v>
      </c>
      <c r="D1375" s="4" t="s">
        <v>196</v>
      </c>
      <c r="E1375" s="4" t="s">
        <v>195</v>
      </c>
      <c r="F1375" s="14">
        <v>10</v>
      </c>
    </row>
    <row r="1376" spans="1:6" ht="12.75">
      <c r="A1376" s="4">
        <v>2346.6</v>
      </c>
      <c r="B1376" s="6">
        <v>259.4</v>
      </c>
      <c r="C1376" s="6">
        <v>319</v>
      </c>
      <c r="D1376" s="6" t="s">
        <v>278</v>
      </c>
      <c r="E1376" s="6">
        <v>1215</v>
      </c>
      <c r="F1376" s="14" t="s">
        <v>306</v>
      </c>
    </row>
    <row r="1377" spans="1:6" ht="12.75">
      <c r="A1377" s="8"/>
      <c r="B1377" s="9"/>
      <c r="C1377" s="9"/>
      <c r="D1377" s="9"/>
      <c r="E1377" s="9"/>
      <c r="F1377" s="10"/>
    </row>
    <row r="1378" spans="1:6" ht="12.75">
      <c r="A1378" s="65" t="s">
        <v>201</v>
      </c>
      <c r="B1378" s="15" t="s">
        <v>1535</v>
      </c>
      <c r="C1378" s="74" t="s">
        <v>1536</v>
      </c>
      <c r="D1378" s="13"/>
      <c r="E1378" s="13"/>
      <c r="F1378" s="13"/>
    </row>
    <row r="1379" spans="1:6" ht="12.75">
      <c r="A1379" s="65"/>
      <c r="B1379" s="15" t="s">
        <v>1537</v>
      </c>
      <c r="C1379" s="74"/>
      <c r="D1379" s="13"/>
      <c r="E1379" s="13"/>
      <c r="F1379" s="13"/>
    </row>
    <row r="1380" spans="1:6" ht="12.75">
      <c r="A1380" s="22" t="s">
        <v>202</v>
      </c>
      <c r="B1380" s="15" t="s">
        <v>992</v>
      </c>
      <c r="C1380" s="14" t="s">
        <v>993</v>
      </c>
      <c r="D1380" s="13"/>
      <c r="E1380" s="13"/>
      <c r="F1380" s="13"/>
    </row>
    <row r="1381" spans="1:6" ht="12.75">
      <c r="A1381" s="10"/>
      <c r="B1381" s="8"/>
      <c r="C1381" s="10"/>
      <c r="D1381" s="13"/>
      <c r="E1381" s="13"/>
      <c r="F1381" s="13"/>
    </row>
    <row r="1382" spans="1:6" ht="12.75">
      <c r="A1382" s="88" t="s">
        <v>236</v>
      </c>
      <c r="B1382" s="88"/>
      <c r="C1382" s="88"/>
      <c r="D1382" s="88"/>
      <c r="E1382" s="88"/>
      <c r="F1382" s="5">
        <f>F1386+F1387+F1388+F1389+F1390</f>
        <v>42609</v>
      </c>
    </row>
    <row r="1383" spans="1:6" ht="12.75">
      <c r="A1383" s="66" t="s">
        <v>242</v>
      </c>
      <c r="B1383" s="66"/>
      <c r="C1383" s="66"/>
      <c r="D1383" s="66"/>
      <c r="E1383" s="66"/>
      <c r="F1383" s="5"/>
    </row>
    <row r="1384" spans="1:6" ht="12.75">
      <c r="A1384" s="66" t="s">
        <v>140</v>
      </c>
      <c r="B1384" s="88"/>
      <c r="C1384" s="88"/>
      <c r="D1384" s="88"/>
      <c r="E1384" s="88"/>
      <c r="F1384" s="4">
        <v>20023</v>
      </c>
    </row>
    <row r="1385" spans="1:6" ht="12.75">
      <c r="A1385" s="67" t="s">
        <v>994</v>
      </c>
      <c r="B1385" s="68"/>
      <c r="C1385" s="68"/>
      <c r="D1385" s="68"/>
      <c r="E1385" s="69"/>
      <c r="F1385" s="4">
        <v>14909</v>
      </c>
    </row>
    <row r="1386" spans="1:6" ht="12.75">
      <c r="A1386" s="66" t="s">
        <v>241</v>
      </c>
      <c r="B1386" s="66"/>
      <c r="C1386" s="66"/>
      <c r="D1386" s="66"/>
      <c r="E1386" s="66"/>
      <c r="F1386" s="4">
        <f>SUM(F1384:F1385)</f>
        <v>34932</v>
      </c>
    </row>
    <row r="1387" spans="1:6" ht="12.75">
      <c r="A1387" s="66" t="s">
        <v>141</v>
      </c>
      <c r="B1387" s="66"/>
      <c r="C1387" s="66"/>
      <c r="D1387" s="66"/>
      <c r="E1387" s="66"/>
      <c r="F1387" s="4">
        <v>1493</v>
      </c>
    </row>
    <row r="1388" spans="1:6" ht="12.75">
      <c r="A1388" s="66" t="s">
        <v>171</v>
      </c>
      <c r="B1388" s="66"/>
      <c r="C1388" s="66"/>
      <c r="D1388" s="66"/>
      <c r="E1388" s="66"/>
      <c r="F1388" s="4">
        <v>282</v>
      </c>
    </row>
    <row r="1389" spans="1:6" ht="12.75">
      <c r="A1389" s="66" t="s">
        <v>172</v>
      </c>
      <c r="B1389" s="66"/>
      <c r="C1389" s="66"/>
      <c r="D1389" s="66"/>
      <c r="E1389" s="66"/>
      <c r="F1389" s="4">
        <v>84</v>
      </c>
    </row>
    <row r="1390" spans="1:6" ht="12.75">
      <c r="A1390" s="66" t="s">
        <v>173</v>
      </c>
      <c r="B1390" s="66"/>
      <c r="C1390" s="66"/>
      <c r="D1390" s="66"/>
      <c r="E1390" s="66"/>
      <c r="F1390" s="4">
        <v>5818</v>
      </c>
    </row>
    <row r="1391" spans="1:6" ht="12.75">
      <c r="A1391" s="88" t="s">
        <v>197</v>
      </c>
      <c r="B1391" s="88"/>
      <c r="C1391" s="88"/>
      <c r="D1391" s="88"/>
      <c r="E1391" s="88"/>
      <c r="F1391" s="5">
        <f>F1392+F1393+F1394+F1395+F1396+F1397+F1398+F1399+F1400+F1401</f>
        <v>58220</v>
      </c>
    </row>
    <row r="1392" spans="1:6" ht="12.75">
      <c r="A1392" s="66" t="s">
        <v>174</v>
      </c>
      <c r="B1392" s="66"/>
      <c r="C1392" s="66"/>
      <c r="D1392" s="66"/>
      <c r="E1392" s="66"/>
      <c r="F1392" s="4">
        <v>15712</v>
      </c>
    </row>
    <row r="1393" spans="1:6" ht="12.75">
      <c r="A1393" s="66" t="s">
        <v>175</v>
      </c>
      <c r="B1393" s="66"/>
      <c r="C1393" s="66"/>
      <c r="D1393" s="66"/>
      <c r="E1393" s="66"/>
      <c r="F1393" s="4">
        <v>5759</v>
      </c>
    </row>
    <row r="1394" spans="1:6" ht="12.75">
      <c r="A1394" s="66" t="s">
        <v>176</v>
      </c>
      <c r="B1394" s="66"/>
      <c r="C1394" s="66"/>
      <c r="D1394" s="66"/>
      <c r="E1394" s="66"/>
      <c r="F1394" s="4">
        <v>23439</v>
      </c>
    </row>
    <row r="1395" spans="1:6" ht="12.75">
      <c r="A1395" s="66" t="s">
        <v>177</v>
      </c>
      <c r="B1395" s="66"/>
      <c r="C1395" s="66"/>
      <c r="D1395" s="66"/>
      <c r="E1395" s="66"/>
      <c r="F1395" s="4">
        <v>457</v>
      </c>
    </row>
    <row r="1396" spans="1:6" ht="12.75">
      <c r="A1396" s="66" t="s">
        <v>178</v>
      </c>
      <c r="B1396" s="66"/>
      <c r="C1396" s="66"/>
      <c r="D1396" s="66"/>
      <c r="E1396" s="66"/>
      <c r="F1396" s="4">
        <v>282</v>
      </c>
    </row>
    <row r="1397" spans="1:6" ht="12.75">
      <c r="A1397" s="66" t="s">
        <v>179</v>
      </c>
      <c r="B1397" s="66"/>
      <c r="C1397" s="66"/>
      <c r="D1397" s="66"/>
      <c r="E1397" s="66"/>
      <c r="F1397" s="4">
        <v>5970</v>
      </c>
    </row>
    <row r="1398" spans="1:6" ht="12.75">
      <c r="A1398" s="66" t="s">
        <v>1005</v>
      </c>
      <c r="B1398" s="66"/>
      <c r="C1398" s="66"/>
      <c r="D1398" s="66"/>
      <c r="E1398" s="66"/>
      <c r="F1398" s="4">
        <v>38</v>
      </c>
    </row>
    <row r="1399" spans="1:6" ht="12.75">
      <c r="A1399" s="66" t="s">
        <v>180</v>
      </c>
      <c r="B1399" s="66"/>
      <c r="C1399" s="66"/>
      <c r="D1399" s="66"/>
      <c r="E1399" s="66"/>
      <c r="F1399" s="4">
        <v>1408</v>
      </c>
    </row>
    <row r="1400" spans="1:6" ht="12.75">
      <c r="A1400" s="66" t="s">
        <v>181</v>
      </c>
      <c r="B1400" s="66"/>
      <c r="C1400" s="66"/>
      <c r="D1400" s="66"/>
      <c r="E1400" s="66"/>
      <c r="F1400" s="4">
        <v>1126</v>
      </c>
    </row>
    <row r="1401" spans="1:6" ht="12.75">
      <c r="A1401" s="67" t="s">
        <v>182</v>
      </c>
      <c r="B1401" s="68"/>
      <c r="C1401" s="68"/>
      <c r="D1401" s="68"/>
      <c r="E1401" s="69"/>
      <c r="F1401" s="4">
        <v>4029</v>
      </c>
    </row>
    <row r="1402" spans="1:6" ht="12.75">
      <c r="A1402" s="85" t="s">
        <v>534</v>
      </c>
      <c r="B1402" s="86"/>
      <c r="C1402" s="86"/>
      <c r="D1402" s="86"/>
      <c r="E1402" s="87"/>
      <c r="F1402" s="5">
        <f>F1403+F1404+F1405+F1406+F1407</f>
        <v>60360</v>
      </c>
    </row>
    <row r="1403" spans="1:6" ht="12.75">
      <c r="A1403" s="67" t="s">
        <v>170</v>
      </c>
      <c r="B1403" s="68"/>
      <c r="C1403" s="68"/>
      <c r="D1403" s="68"/>
      <c r="E1403" s="69"/>
      <c r="F1403" s="4">
        <v>57150</v>
      </c>
    </row>
    <row r="1404" spans="1:6" ht="12.75">
      <c r="A1404" s="67" t="s">
        <v>183</v>
      </c>
      <c r="B1404" s="68"/>
      <c r="C1404" s="68"/>
      <c r="D1404" s="68"/>
      <c r="E1404" s="69"/>
      <c r="F1404" s="4">
        <v>1452</v>
      </c>
    </row>
    <row r="1405" spans="1:6" ht="12.75">
      <c r="A1405" s="67" t="s">
        <v>184</v>
      </c>
      <c r="B1405" s="68"/>
      <c r="C1405" s="68"/>
      <c r="D1405" s="68"/>
      <c r="E1405" s="69"/>
      <c r="F1405" s="4">
        <v>1612</v>
      </c>
    </row>
    <row r="1406" spans="1:6" ht="12.75">
      <c r="A1406" s="67" t="s">
        <v>185</v>
      </c>
      <c r="B1406" s="68"/>
      <c r="C1406" s="68"/>
      <c r="D1406" s="68"/>
      <c r="E1406" s="69"/>
      <c r="F1406" s="4">
        <v>56</v>
      </c>
    </row>
    <row r="1407" spans="1:6" ht="12.75">
      <c r="A1407" s="67" t="s">
        <v>186</v>
      </c>
      <c r="B1407" s="68"/>
      <c r="C1407" s="68"/>
      <c r="D1407" s="68"/>
      <c r="E1407" s="69"/>
      <c r="F1407" s="4">
        <v>90</v>
      </c>
    </row>
    <row r="1408" spans="1:6" ht="12.75">
      <c r="A1408" s="88" t="s">
        <v>335</v>
      </c>
      <c r="B1408" s="88"/>
      <c r="C1408" s="88"/>
      <c r="D1408" s="88"/>
      <c r="E1408" s="88"/>
      <c r="F1408" s="5">
        <v>74766</v>
      </c>
    </row>
    <row r="1409" spans="1:6" ht="12.75">
      <c r="A1409" s="88" t="s">
        <v>187</v>
      </c>
      <c r="B1409" s="88"/>
      <c r="C1409" s="88"/>
      <c r="D1409" s="88"/>
      <c r="E1409" s="88"/>
      <c r="F1409" s="5">
        <v>15769</v>
      </c>
    </row>
    <row r="1410" spans="1:6" ht="12.75">
      <c r="A1410" s="88" t="s">
        <v>188</v>
      </c>
      <c r="B1410" s="88"/>
      <c r="C1410" s="88"/>
      <c r="D1410" s="88"/>
      <c r="E1410" s="88"/>
      <c r="F1410" s="5">
        <v>27314</v>
      </c>
    </row>
    <row r="1411" spans="1:6" ht="12.75">
      <c r="A1411" s="85" t="s">
        <v>189</v>
      </c>
      <c r="B1411" s="86"/>
      <c r="C1411" s="86"/>
      <c r="D1411" s="86"/>
      <c r="E1411" s="87"/>
      <c r="F1411" s="5">
        <v>141</v>
      </c>
    </row>
    <row r="1412" spans="1:6" ht="12.75">
      <c r="A1412" s="88" t="s">
        <v>199</v>
      </c>
      <c r="B1412" s="88"/>
      <c r="C1412" s="88"/>
      <c r="D1412" s="88"/>
      <c r="E1412" s="88"/>
      <c r="F1412" s="5">
        <f>F1382+F1391+F1402+F1408+F1409+F1410+F1411</f>
        <v>279179</v>
      </c>
    </row>
    <row r="1413" spans="1:6" ht="12.75">
      <c r="A1413" s="88" t="s">
        <v>200</v>
      </c>
      <c r="B1413" s="88"/>
      <c r="C1413" s="88"/>
      <c r="D1413" s="88"/>
      <c r="E1413" s="88"/>
      <c r="F1413" s="16">
        <f>F1412*6/100</f>
        <v>16750.74</v>
      </c>
    </row>
    <row r="1414" spans="1:6" ht="12.75">
      <c r="A1414" s="85" t="s">
        <v>245</v>
      </c>
      <c r="B1414" s="86"/>
      <c r="C1414" s="86"/>
      <c r="D1414" s="86"/>
      <c r="E1414" s="87"/>
      <c r="F1414" s="16">
        <f>C1421*6/100</f>
        <v>18889.14</v>
      </c>
    </row>
    <row r="1415" spans="1:6" ht="12.75">
      <c r="A1415" s="88" t="s">
        <v>198</v>
      </c>
      <c r="B1415" s="88"/>
      <c r="C1415" s="88"/>
      <c r="D1415" s="88"/>
      <c r="E1415" s="88"/>
      <c r="F1415" s="16">
        <f>SUM(F1412:F1414)</f>
        <v>314818.88</v>
      </c>
    </row>
    <row r="1416" spans="1:6" ht="12.75">
      <c r="A1416" s="88" t="s">
        <v>190</v>
      </c>
      <c r="B1416" s="88"/>
      <c r="C1416" s="88"/>
      <c r="D1416" s="88"/>
      <c r="E1416" s="88"/>
      <c r="F1416" s="18">
        <f>F1415/A1376/12</f>
        <v>11.17996533992443</v>
      </c>
    </row>
    <row r="1417" spans="1:6" ht="12.75">
      <c r="A1417" s="3" t="s">
        <v>271</v>
      </c>
      <c r="B1417" s="3"/>
      <c r="C1417" s="3"/>
      <c r="D1417" s="3"/>
      <c r="E1417" s="3"/>
      <c r="F1417" s="3"/>
    </row>
    <row r="1418" spans="1:6" ht="12.75">
      <c r="A1418" s="3"/>
      <c r="B1418" s="3"/>
      <c r="C1418" s="3"/>
      <c r="D1418" s="3"/>
      <c r="E1418" s="3"/>
      <c r="F1418" s="3"/>
    </row>
    <row r="1419" spans="1:6" ht="12.75">
      <c r="A1419" s="66" t="s">
        <v>337</v>
      </c>
      <c r="B1419" s="66"/>
      <c r="C1419" s="37">
        <f>F1410/F1415</f>
        <v>0.08676099730740418</v>
      </c>
      <c r="D1419" s="66" t="s">
        <v>274</v>
      </c>
      <c r="E1419" s="66"/>
      <c r="F1419" s="3"/>
    </row>
    <row r="1420" spans="1:6" ht="12.75">
      <c r="A1420" s="3"/>
      <c r="B1420" s="3"/>
      <c r="C1420" s="3"/>
      <c r="D1420" s="3"/>
      <c r="E1420" s="3"/>
      <c r="F1420" s="3"/>
    </row>
    <row r="1421" spans="1:6" ht="12.75">
      <c r="A1421" s="5" t="s">
        <v>244</v>
      </c>
      <c r="B1421" s="5" t="s">
        <v>191</v>
      </c>
      <c r="C1421" s="5">
        <v>314819</v>
      </c>
      <c r="D1421" s="3"/>
      <c r="E1421" s="3"/>
      <c r="F1421" s="3"/>
    </row>
    <row r="1429" spans="1:6" ht="12.75">
      <c r="A1429" s="3"/>
      <c r="B1429" s="3"/>
      <c r="C1429" s="3"/>
      <c r="D1429" s="3"/>
      <c r="E1429" s="51"/>
      <c r="F1429" s="51"/>
    </row>
    <row r="1430" spans="1:6" ht="12.75">
      <c r="A1430" s="3"/>
      <c r="B1430" s="3"/>
      <c r="C1430" s="3"/>
      <c r="D1430" s="3"/>
      <c r="E1430" s="3"/>
      <c r="F1430" s="2" t="s">
        <v>142</v>
      </c>
    </row>
    <row r="1431" spans="1:6" ht="12.75">
      <c r="A1431" s="3"/>
      <c r="B1431" s="3"/>
      <c r="C1431" s="3"/>
      <c r="D1431" s="3"/>
      <c r="E1431" s="51"/>
      <c r="F1431" s="51"/>
    </row>
    <row r="1432" spans="1:6" ht="12.75">
      <c r="A1432" s="75" t="s">
        <v>263</v>
      </c>
      <c r="B1432" s="75"/>
      <c r="C1432" s="75"/>
      <c r="D1432" s="75"/>
      <c r="E1432" s="75"/>
      <c r="F1432" s="75"/>
    </row>
    <row r="1433" spans="1:6" ht="12.75">
      <c r="A1433" s="75" t="s">
        <v>264</v>
      </c>
      <c r="B1433" s="75"/>
      <c r="C1433" s="75"/>
      <c r="D1433" s="75"/>
      <c r="E1433" s="75"/>
      <c r="F1433" s="75"/>
    </row>
    <row r="1434" spans="1:6" ht="12.75">
      <c r="A1434" s="75" t="s">
        <v>143</v>
      </c>
      <c r="B1434" s="75"/>
      <c r="C1434" s="75"/>
      <c r="D1434" s="75"/>
      <c r="E1434" s="75"/>
      <c r="F1434" s="75"/>
    </row>
    <row r="1435" spans="1:6" ht="12.75">
      <c r="A1435" s="3"/>
      <c r="B1435" s="3"/>
      <c r="C1435" s="2"/>
      <c r="D1435" s="2"/>
      <c r="E1435" s="2"/>
      <c r="F1435" s="3"/>
    </row>
    <row r="1436" spans="1:6" ht="12.75">
      <c r="A1436" s="73" t="s">
        <v>237</v>
      </c>
      <c r="B1436" s="73"/>
      <c r="C1436" s="73"/>
      <c r="D1436" s="73"/>
      <c r="E1436" s="73"/>
      <c r="F1436" s="4" t="s">
        <v>192</v>
      </c>
    </row>
    <row r="1437" spans="1:6" ht="12.75">
      <c r="A1437" s="4" t="s">
        <v>193</v>
      </c>
      <c r="B1437" s="4" t="s">
        <v>261</v>
      </c>
      <c r="C1437" s="4" t="s">
        <v>194</v>
      </c>
      <c r="D1437" s="4" t="s">
        <v>196</v>
      </c>
      <c r="E1437" s="4" t="s">
        <v>195</v>
      </c>
      <c r="F1437" s="14">
        <v>10</v>
      </c>
    </row>
    <row r="1438" spans="1:6" ht="12.75">
      <c r="A1438" s="4">
        <v>2366.1</v>
      </c>
      <c r="B1438" s="6">
        <v>261.5</v>
      </c>
      <c r="C1438" s="6">
        <v>372</v>
      </c>
      <c r="D1438" s="6" t="s">
        <v>278</v>
      </c>
      <c r="E1438" s="6">
        <v>386.5</v>
      </c>
      <c r="F1438" s="14" t="s">
        <v>306</v>
      </c>
    </row>
    <row r="1439" spans="1:6" ht="12.75">
      <c r="A1439" s="8"/>
      <c r="B1439" s="9"/>
      <c r="C1439" s="9"/>
      <c r="D1439" s="9"/>
      <c r="E1439" s="9"/>
      <c r="F1439" s="10"/>
    </row>
    <row r="1440" spans="1:6" ht="12.75">
      <c r="A1440" s="65" t="s">
        <v>201</v>
      </c>
      <c r="B1440" s="15" t="s">
        <v>144</v>
      </c>
      <c r="C1440" s="74" t="s">
        <v>145</v>
      </c>
      <c r="D1440" s="13"/>
      <c r="E1440" s="13"/>
      <c r="F1440" s="13"/>
    </row>
    <row r="1441" spans="1:6" ht="12.75">
      <c r="A1441" s="65"/>
      <c r="B1441" s="15" t="s">
        <v>146</v>
      </c>
      <c r="C1441" s="74"/>
      <c r="D1441" s="13"/>
      <c r="E1441" s="13"/>
      <c r="F1441" s="13"/>
    </row>
    <row r="1442" spans="1:6" ht="12.75">
      <c r="A1442" s="22" t="s">
        <v>202</v>
      </c>
      <c r="B1442" s="15" t="s">
        <v>147</v>
      </c>
      <c r="C1442" s="14" t="s">
        <v>993</v>
      </c>
      <c r="D1442" s="13"/>
      <c r="E1442" s="13"/>
      <c r="F1442" s="13"/>
    </row>
    <row r="1443" spans="1:6" ht="12.75">
      <c r="A1443" s="10"/>
      <c r="B1443" s="8"/>
      <c r="C1443" s="10"/>
      <c r="D1443" s="13"/>
      <c r="E1443" s="13"/>
      <c r="F1443" s="13"/>
    </row>
    <row r="1444" spans="1:6" ht="12.75">
      <c r="A1444" s="88" t="s">
        <v>236</v>
      </c>
      <c r="B1444" s="88"/>
      <c r="C1444" s="88"/>
      <c r="D1444" s="88"/>
      <c r="E1444" s="88"/>
      <c r="F1444" s="5">
        <f>F1448+F1449+F1450+F1451+F1452</f>
        <v>39435</v>
      </c>
    </row>
    <row r="1445" spans="1:6" ht="12.75">
      <c r="A1445" s="66" t="s">
        <v>242</v>
      </c>
      <c r="B1445" s="66"/>
      <c r="C1445" s="66"/>
      <c r="D1445" s="66"/>
      <c r="E1445" s="66"/>
      <c r="F1445" s="5"/>
    </row>
    <row r="1446" spans="1:6" ht="12.75">
      <c r="A1446" s="66" t="s">
        <v>148</v>
      </c>
      <c r="B1446" s="88"/>
      <c r="C1446" s="88"/>
      <c r="D1446" s="88"/>
      <c r="E1446" s="88"/>
      <c r="F1446" s="4">
        <v>16382</v>
      </c>
    </row>
    <row r="1447" spans="1:6" ht="12.75">
      <c r="A1447" s="66" t="s">
        <v>994</v>
      </c>
      <c r="B1447" s="66"/>
      <c r="C1447" s="66"/>
      <c r="D1447" s="66"/>
      <c r="E1447" s="66"/>
      <c r="F1447" s="4">
        <v>14909</v>
      </c>
    </row>
    <row r="1448" spans="1:6" ht="12.75">
      <c r="A1448" s="66" t="s">
        <v>241</v>
      </c>
      <c r="B1448" s="66"/>
      <c r="C1448" s="66"/>
      <c r="D1448" s="66"/>
      <c r="E1448" s="66"/>
      <c r="F1448" s="4">
        <f>SUM(F1446:F1447)</f>
        <v>31291</v>
      </c>
    </row>
    <row r="1449" spans="1:6" ht="12.75">
      <c r="A1449" s="66" t="s">
        <v>149</v>
      </c>
      <c r="B1449" s="66"/>
      <c r="C1449" s="66"/>
      <c r="D1449" s="66"/>
      <c r="E1449" s="66"/>
      <c r="F1449" s="4">
        <v>1505</v>
      </c>
    </row>
    <row r="1450" spans="1:6" ht="12.75">
      <c r="A1450" s="66" t="s">
        <v>150</v>
      </c>
      <c r="B1450" s="66"/>
      <c r="C1450" s="66"/>
      <c r="D1450" s="66"/>
      <c r="E1450" s="66"/>
      <c r="F1450" s="4">
        <v>284</v>
      </c>
    </row>
    <row r="1451" spans="1:6" ht="12.75">
      <c r="A1451" s="66" t="s">
        <v>151</v>
      </c>
      <c r="B1451" s="66"/>
      <c r="C1451" s="66"/>
      <c r="D1451" s="66"/>
      <c r="E1451" s="66"/>
      <c r="F1451" s="4">
        <v>85</v>
      </c>
    </row>
    <row r="1452" spans="1:6" ht="12.75">
      <c r="A1452" s="66" t="s">
        <v>152</v>
      </c>
      <c r="B1452" s="66"/>
      <c r="C1452" s="66"/>
      <c r="D1452" s="66"/>
      <c r="E1452" s="66"/>
      <c r="F1452" s="4">
        <v>6270</v>
      </c>
    </row>
    <row r="1453" spans="1:6" ht="12.75">
      <c r="A1453" s="88" t="s">
        <v>197</v>
      </c>
      <c r="B1453" s="88"/>
      <c r="C1453" s="88"/>
      <c r="D1453" s="88"/>
      <c r="E1453" s="88"/>
      <c r="F1453" s="5">
        <f>F1454+F1455+F1456+F1457+F1458+F1459+F1460+F1461+F1462+F1463</f>
        <v>111560</v>
      </c>
    </row>
    <row r="1454" spans="1:6" ht="12.75">
      <c r="A1454" s="66" t="s">
        <v>153</v>
      </c>
      <c r="B1454" s="66"/>
      <c r="C1454" s="66"/>
      <c r="D1454" s="66"/>
      <c r="E1454" s="66"/>
      <c r="F1454" s="4">
        <v>16904</v>
      </c>
    </row>
    <row r="1455" spans="1:6" ht="12.75">
      <c r="A1455" s="66" t="s">
        <v>154</v>
      </c>
      <c r="B1455" s="66"/>
      <c r="C1455" s="66"/>
      <c r="D1455" s="66"/>
      <c r="E1455" s="66"/>
      <c r="F1455" s="4">
        <v>6196</v>
      </c>
    </row>
    <row r="1456" spans="1:6" ht="12.75">
      <c r="A1456" s="66" t="s">
        <v>155</v>
      </c>
      <c r="B1456" s="66"/>
      <c r="C1456" s="66"/>
      <c r="D1456" s="66"/>
      <c r="E1456" s="66"/>
      <c r="F1456" s="4">
        <v>75079</v>
      </c>
    </row>
    <row r="1457" spans="1:6" ht="12.75">
      <c r="A1457" s="66" t="s">
        <v>156</v>
      </c>
      <c r="B1457" s="66"/>
      <c r="C1457" s="66"/>
      <c r="D1457" s="66"/>
      <c r="E1457" s="66"/>
      <c r="F1457" s="4">
        <v>455</v>
      </c>
    </row>
    <row r="1458" spans="1:6" ht="12.75">
      <c r="A1458" s="66" t="s">
        <v>157</v>
      </c>
      <c r="B1458" s="66"/>
      <c r="C1458" s="66"/>
      <c r="D1458" s="66"/>
      <c r="E1458" s="66"/>
      <c r="F1458" s="4">
        <v>284</v>
      </c>
    </row>
    <row r="1459" spans="1:6" ht="12.75">
      <c r="A1459" s="66" t="s">
        <v>158</v>
      </c>
      <c r="B1459" s="66"/>
      <c r="C1459" s="66"/>
      <c r="D1459" s="66"/>
      <c r="E1459" s="66"/>
      <c r="F1459" s="4">
        <v>6019</v>
      </c>
    </row>
    <row r="1460" spans="1:6" ht="12.75">
      <c r="A1460" s="66" t="s">
        <v>159</v>
      </c>
      <c r="B1460" s="66"/>
      <c r="C1460" s="66"/>
      <c r="D1460" s="66"/>
      <c r="E1460" s="66"/>
      <c r="F1460" s="4">
        <v>38</v>
      </c>
    </row>
    <row r="1461" spans="1:6" ht="12.75">
      <c r="A1461" s="66" t="s">
        <v>160</v>
      </c>
      <c r="B1461" s="66"/>
      <c r="C1461" s="66"/>
      <c r="D1461" s="66"/>
      <c r="E1461" s="66"/>
      <c r="F1461" s="4">
        <v>1420</v>
      </c>
    </row>
    <row r="1462" spans="1:6" ht="12.75">
      <c r="A1462" s="66" t="s">
        <v>161</v>
      </c>
      <c r="B1462" s="66"/>
      <c r="C1462" s="66"/>
      <c r="D1462" s="66"/>
      <c r="E1462" s="66"/>
      <c r="F1462" s="4">
        <v>1136</v>
      </c>
    </row>
    <row r="1463" spans="1:6" ht="12.75">
      <c r="A1463" s="67" t="s">
        <v>162</v>
      </c>
      <c r="B1463" s="68"/>
      <c r="C1463" s="68"/>
      <c r="D1463" s="68"/>
      <c r="E1463" s="69"/>
      <c r="F1463" s="4">
        <v>4029</v>
      </c>
    </row>
    <row r="1464" spans="1:6" ht="12.75">
      <c r="A1464" s="85" t="s">
        <v>534</v>
      </c>
      <c r="B1464" s="86"/>
      <c r="C1464" s="86"/>
      <c r="D1464" s="86"/>
      <c r="E1464" s="87"/>
      <c r="F1464" s="5">
        <f>F1465+F1467+F1468+F1469+F1470</f>
        <v>60360</v>
      </c>
    </row>
    <row r="1465" spans="1:6" ht="12.75">
      <c r="A1465" s="70" t="s">
        <v>163</v>
      </c>
      <c r="B1465" s="71"/>
      <c r="C1465" s="71"/>
      <c r="D1465" s="71"/>
      <c r="E1465" s="72"/>
      <c r="F1465" s="4">
        <v>57150</v>
      </c>
    </row>
    <row r="1466" spans="1:6" ht="12.75">
      <c r="A1466" s="70" t="s">
        <v>536</v>
      </c>
      <c r="B1466" s="71"/>
      <c r="C1466" s="71"/>
      <c r="D1466" s="71"/>
      <c r="E1466" s="72"/>
      <c r="F1466" s="4"/>
    </row>
    <row r="1467" spans="1:6" ht="12.75">
      <c r="A1467" s="67" t="s">
        <v>1010</v>
      </c>
      <c r="B1467" s="68"/>
      <c r="C1467" s="68"/>
      <c r="D1467" s="68"/>
      <c r="E1467" s="69"/>
      <c r="F1467" s="4">
        <v>1452</v>
      </c>
    </row>
    <row r="1468" spans="1:6" ht="12.75">
      <c r="A1468" s="67" t="s">
        <v>164</v>
      </c>
      <c r="B1468" s="68"/>
      <c r="C1468" s="68"/>
      <c r="D1468" s="68"/>
      <c r="E1468" s="69"/>
      <c r="F1468" s="4">
        <v>1612</v>
      </c>
    </row>
    <row r="1469" spans="1:6" ht="12.75">
      <c r="A1469" s="67" t="s">
        <v>19</v>
      </c>
      <c r="B1469" s="68"/>
      <c r="C1469" s="68"/>
      <c r="D1469" s="68"/>
      <c r="E1469" s="69"/>
      <c r="F1469" s="4">
        <v>56</v>
      </c>
    </row>
    <row r="1470" spans="1:6" ht="12.75">
      <c r="A1470" s="70" t="s">
        <v>20</v>
      </c>
      <c r="B1470" s="71"/>
      <c r="C1470" s="71"/>
      <c r="D1470" s="71"/>
      <c r="E1470" s="72"/>
      <c r="F1470" s="4">
        <v>90</v>
      </c>
    </row>
    <row r="1471" spans="1:6" ht="12.75">
      <c r="A1471" s="88" t="s">
        <v>335</v>
      </c>
      <c r="B1471" s="88"/>
      <c r="C1471" s="88"/>
      <c r="D1471" s="88"/>
      <c r="E1471" s="88"/>
      <c r="F1471" s="5">
        <v>26561</v>
      </c>
    </row>
    <row r="1472" spans="1:6" ht="12.75">
      <c r="A1472" s="88" t="s">
        <v>165</v>
      </c>
      <c r="B1472" s="88"/>
      <c r="C1472" s="88"/>
      <c r="D1472" s="88"/>
      <c r="E1472" s="88"/>
      <c r="F1472" s="5">
        <v>15900</v>
      </c>
    </row>
    <row r="1473" spans="1:6" ht="12.75">
      <c r="A1473" s="88" t="s">
        <v>166</v>
      </c>
      <c r="B1473" s="88"/>
      <c r="C1473" s="88"/>
      <c r="D1473" s="88"/>
      <c r="E1473" s="88"/>
      <c r="F1473" s="5">
        <v>27541</v>
      </c>
    </row>
    <row r="1474" spans="1:6" ht="12.75">
      <c r="A1474" s="85" t="s">
        <v>167</v>
      </c>
      <c r="B1474" s="86"/>
      <c r="C1474" s="86"/>
      <c r="D1474" s="86"/>
      <c r="E1474" s="87"/>
      <c r="F1474" s="5">
        <v>142</v>
      </c>
    </row>
    <row r="1475" spans="1:6" ht="12.75">
      <c r="A1475" s="88" t="s">
        <v>199</v>
      </c>
      <c r="B1475" s="88"/>
      <c r="C1475" s="88"/>
      <c r="D1475" s="88"/>
      <c r="E1475" s="88"/>
      <c r="F1475" s="16">
        <f>F1444+F1453+F1464+F1471+F1472+F1473+F1474</f>
        <v>281499</v>
      </c>
    </row>
    <row r="1476" spans="1:6" ht="12.75">
      <c r="A1476" s="88" t="s">
        <v>200</v>
      </c>
      <c r="B1476" s="88"/>
      <c r="C1476" s="88"/>
      <c r="D1476" s="88"/>
      <c r="E1476" s="88"/>
      <c r="F1476" s="16">
        <f>F1475*6/100</f>
        <v>16889.94</v>
      </c>
    </row>
    <row r="1477" spans="1:6" ht="12.75">
      <c r="A1477" s="85" t="s">
        <v>245</v>
      </c>
      <c r="B1477" s="86"/>
      <c r="C1477" s="86"/>
      <c r="D1477" s="86"/>
      <c r="E1477" s="87"/>
      <c r="F1477" s="16">
        <f>C1484*6/100</f>
        <v>19046.1</v>
      </c>
    </row>
    <row r="1478" spans="1:6" ht="12.75">
      <c r="A1478" s="88" t="s">
        <v>198</v>
      </c>
      <c r="B1478" s="88"/>
      <c r="C1478" s="88"/>
      <c r="D1478" s="88"/>
      <c r="E1478" s="88"/>
      <c r="F1478" s="16">
        <f>SUM(F1475:F1477)</f>
        <v>317435.04</v>
      </c>
    </row>
    <row r="1479" spans="1:6" ht="12.75">
      <c r="A1479" s="88" t="s">
        <v>168</v>
      </c>
      <c r="B1479" s="88"/>
      <c r="C1479" s="88"/>
      <c r="D1479" s="88"/>
      <c r="E1479" s="88"/>
      <c r="F1479" s="18">
        <f>F1478/A1438/12</f>
        <v>11.17996703436034</v>
      </c>
    </row>
    <row r="1480" spans="1:6" ht="12.75">
      <c r="A1480" s="3" t="s">
        <v>271</v>
      </c>
      <c r="B1480" s="3"/>
      <c r="C1480" s="3"/>
      <c r="D1480" s="3"/>
      <c r="E1480" s="3"/>
      <c r="F1480" s="3"/>
    </row>
    <row r="1481" spans="1:6" ht="12.75">
      <c r="A1481" s="3"/>
      <c r="B1481" s="3"/>
      <c r="C1481" s="2"/>
      <c r="D1481" s="3"/>
      <c r="E1481" s="3"/>
      <c r="F1481" s="3"/>
    </row>
    <row r="1482" spans="1:6" ht="12.75">
      <c r="A1482" s="66" t="s">
        <v>337</v>
      </c>
      <c r="B1482" s="66"/>
      <c r="C1482" s="37">
        <f>F1473/F1478</f>
        <v>0.0867610582625031</v>
      </c>
      <c r="D1482" s="66" t="s">
        <v>274</v>
      </c>
      <c r="E1482" s="66"/>
      <c r="F1482" s="3"/>
    </row>
    <row r="1483" spans="1:6" ht="12.75">
      <c r="A1483" s="3"/>
      <c r="B1483" s="3"/>
      <c r="C1483" s="3"/>
      <c r="D1483" s="3"/>
      <c r="E1483" s="3"/>
      <c r="F1483" s="3"/>
    </row>
    <row r="1484" spans="1:6" ht="12.75">
      <c r="A1484" s="5" t="s">
        <v>244</v>
      </c>
      <c r="B1484" s="5" t="s">
        <v>169</v>
      </c>
      <c r="C1484" s="5">
        <v>317435</v>
      </c>
      <c r="D1484" s="2"/>
      <c r="E1484" s="2"/>
      <c r="F1484" s="2"/>
    </row>
    <row r="1491" spans="1:6" ht="12.75">
      <c r="A1491" s="3"/>
      <c r="B1491" s="3"/>
      <c r="C1491" s="3"/>
      <c r="D1491" s="3"/>
      <c r="E1491" s="51"/>
      <c r="F1491" s="51" t="s">
        <v>478</v>
      </c>
    </row>
    <row r="1492" spans="1:6" ht="12.75">
      <c r="A1492" s="3"/>
      <c r="B1492" s="3"/>
      <c r="C1492" s="3"/>
      <c r="D1492" s="3"/>
      <c r="E1492" s="3"/>
      <c r="F1492" s="3"/>
    </row>
    <row r="1493" spans="1:6" ht="12.75">
      <c r="A1493" s="75" t="s">
        <v>263</v>
      </c>
      <c r="B1493" s="75"/>
      <c r="C1493" s="75"/>
      <c r="D1493" s="75"/>
      <c r="E1493" s="75"/>
      <c r="F1493" s="75"/>
    </row>
    <row r="1494" spans="1:6" ht="12.75">
      <c r="A1494" s="75" t="s">
        <v>264</v>
      </c>
      <c r="B1494" s="75"/>
      <c r="C1494" s="75"/>
      <c r="D1494" s="75"/>
      <c r="E1494" s="75"/>
      <c r="F1494" s="75"/>
    </row>
    <row r="1495" spans="1:6" ht="12.75">
      <c r="A1495" s="75" t="s">
        <v>479</v>
      </c>
      <c r="B1495" s="75"/>
      <c r="C1495" s="75"/>
      <c r="D1495" s="75"/>
      <c r="E1495" s="75"/>
      <c r="F1495" s="75"/>
    </row>
    <row r="1496" spans="1:6" ht="12.75">
      <c r="A1496" s="3"/>
      <c r="B1496" s="3"/>
      <c r="C1496" s="2"/>
      <c r="D1496" s="2"/>
      <c r="E1496" s="2"/>
      <c r="F1496" s="3"/>
    </row>
    <row r="1497" spans="1:6" ht="12.75">
      <c r="A1497" s="73" t="s">
        <v>237</v>
      </c>
      <c r="B1497" s="73"/>
      <c r="C1497" s="73"/>
      <c r="D1497" s="73"/>
      <c r="E1497" s="73"/>
      <c r="F1497" s="4" t="s">
        <v>192</v>
      </c>
    </row>
    <row r="1498" spans="1:6" ht="12.75">
      <c r="A1498" s="4" t="s">
        <v>193</v>
      </c>
      <c r="B1498" s="4" t="s">
        <v>261</v>
      </c>
      <c r="C1498" s="4" t="s">
        <v>194</v>
      </c>
      <c r="D1498" s="4" t="s">
        <v>196</v>
      </c>
      <c r="E1498" s="4" t="s">
        <v>195</v>
      </c>
      <c r="F1498" s="14">
        <v>10</v>
      </c>
    </row>
    <row r="1499" spans="1:6" ht="12.75">
      <c r="A1499" s="4">
        <v>2342.9</v>
      </c>
      <c r="B1499" s="6">
        <v>263.7</v>
      </c>
      <c r="C1499" s="6">
        <v>551</v>
      </c>
      <c r="D1499" s="6" t="s">
        <v>278</v>
      </c>
      <c r="E1499" s="6">
        <v>335</v>
      </c>
      <c r="F1499" s="14" t="s">
        <v>306</v>
      </c>
    </row>
    <row r="1500" spans="1:6" ht="12.75">
      <c r="A1500" s="8"/>
      <c r="B1500" s="9"/>
      <c r="C1500" s="9"/>
      <c r="D1500" s="9"/>
      <c r="E1500" s="9"/>
      <c r="F1500" s="10"/>
    </row>
    <row r="1501" spans="1:6" ht="12.75">
      <c r="A1501" s="65" t="s">
        <v>201</v>
      </c>
      <c r="B1501" s="15" t="s">
        <v>480</v>
      </c>
      <c r="C1501" s="74" t="s">
        <v>349</v>
      </c>
      <c r="D1501" s="13"/>
      <c r="E1501" s="13"/>
      <c r="F1501" s="13"/>
    </row>
    <row r="1502" spans="1:6" ht="12.75">
      <c r="A1502" s="65"/>
      <c r="B1502" s="15" t="s">
        <v>481</v>
      </c>
      <c r="C1502" s="74"/>
      <c r="D1502" s="13"/>
      <c r="E1502" s="13"/>
      <c r="F1502" s="13"/>
    </row>
    <row r="1503" spans="1:6" ht="12.75">
      <c r="A1503" s="22" t="s">
        <v>202</v>
      </c>
      <c r="B1503" s="15" t="s">
        <v>482</v>
      </c>
      <c r="C1503" s="14" t="s">
        <v>993</v>
      </c>
      <c r="D1503" s="13"/>
      <c r="E1503" s="13"/>
      <c r="F1503" s="13"/>
    </row>
    <row r="1504" spans="1:6" ht="12.75">
      <c r="A1504" s="10"/>
      <c r="B1504" s="8"/>
      <c r="C1504" s="10"/>
      <c r="D1504" s="13"/>
      <c r="E1504" s="13"/>
      <c r="F1504" s="13"/>
    </row>
    <row r="1505" spans="1:6" ht="12.75">
      <c r="A1505" s="88" t="s">
        <v>236</v>
      </c>
      <c r="B1505" s="88"/>
      <c r="C1505" s="88"/>
      <c r="D1505" s="88"/>
      <c r="E1505" s="88"/>
      <c r="F1505" s="5">
        <f>F1509+F1510+F1511+F1512+F1513</f>
        <v>44989</v>
      </c>
    </row>
    <row r="1506" spans="1:6" ht="12.75">
      <c r="A1506" s="66" t="s">
        <v>242</v>
      </c>
      <c r="B1506" s="66"/>
      <c r="C1506" s="66"/>
      <c r="D1506" s="66"/>
      <c r="E1506" s="66"/>
      <c r="F1506" s="5"/>
    </row>
    <row r="1507" spans="1:6" ht="12.75">
      <c r="A1507" s="66" t="s">
        <v>451</v>
      </c>
      <c r="B1507" s="88"/>
      <c r="C1507" s="88"/>
      <c r="D1507" s="88"/>
      <c r="E1507" s="88"/>
      <c r="F1507" s="4">
        <v>22450</v>
      </c>
    </row>
    <row r="1508" spans="1:6" ht="12.75">
      <c r="A1508" s="66" t="s">
        <v>483</v>
      </c>
      <c r="B1508" s="66"/>
      <c r="C1508" s="66"/>
      <c r="D1508" s="66"/>
      <c r="E1508" s="66"/>
      <c r="F1508" s="4">
        <v>14909</v>
      </c>
    </row>
    <row r="1509" spans="1:6" ht="12.75">
      <c r="A1509" s="66" t="s">
        <v>241</v>
      </c>
      <c r="B1509" s="66"/>
      <c r="C1509" s="66"/>
      <c r="D1509" s="66"/>
      <c r="E1509" s="66"/>
      <c r="F1509" s="4">
        <f>SUM(F1507:F1508)</f>
        <v>37359</v>
      </c>
    </row>
    <row r="1510" spans="1:6" ht="12.75">
      <c r="A1510" s="66" t="s">
        <v>484</v>
      </c>
      <c r="B1510" s="66"/>
      <c r="C1510" s="66"/>
      <c r="D1510" s="66"/>
      <c r="E1510" s="66"/>
      <c r="F1510" s="4">
        <v>1496</v>
      </c>
    </row>
    <row r="1511" spans="1:6" ht="12.75">
      <c r="A1511" s="66" t="s">
        <v>1372</v>
      </c>
      <c r="B1511" s="66"/>
      <c r="C1511" s="66"/>
      <c r="D1511" s="66"/>
      <c r="E1511" s="66"/>
      <c r="F1511" s="4">
        <v>281</v>
      </c>
    </row>
    <row r="1512" spans="1:6" ht="12.75">
      <c r="A1512" s="66" t="s">
        <v>1373</v>
      </c>
      <c r="B1512" s="66"/>
      <c r="C1512" s="66"/>
      <c r="D1512" s="66"/>
      <c r="E1512" s="66"/>
      <c r="F1512" s="4">
        <v>85</v>
      </c>
    </row>
    <row r="1513" spans="1:6" ht="12.75">
      <c r="A1513" s="66" t="s">
        <v>1374</v>
      </c>
      <c r="B1513" s="66"/>
      <c r="C1513" s="66"/>
      <c r="D1513" s="66"/>
      <c r="E1513" s="66"/>
      <c r="F1513" s="4">
        <v>5768</v>
      </c>
    </row>
    <row r="1514" spans="1:6" ht="12.75">
      <c r="A1514" s="88" t="s">
        <v>197</v>
      </c>
      <c r="B1514" s="88"/>
      <c r="C1514" s="88"/>
      <c r="D1514" s="88"/>
      <c r="E1514" s="88"/>
      <c r="F1514" s="5">
        <f>F1515+F1516+F1517+F1518+F1519+F1520+F1521+F1522+F1523+F1524</f>
        <v>58008</v>
      </c>
    </row>
    <row r="1515" spans="1:6" ht="12.75">
      <c r="A1515" s="66" t="s">
        <v>1375</v>
      </c>
      <c r="B1515" s="66"/>
      <c r="C1515" s="66"/>
      <c r="D1515" s="66"/>
      <c r="E1515" s="66"/>
      <c r="F1515" s="4">
        <v>15604</v>
      </c>
    </row>
    <row r="1516" spans="1:6" ht="12.75">
      <c r="A1516" s="66" t="s">
        <v>1376</v>
      </c>
      <c r="B1516" s="66"/>
      <c r="C1516" s="66"/>
      <c r="D1516" s="66"/>
      <c r="E1516" s="66"/>
      <c r="F1516" s="4">
        <v>5720</v>
      </c>
    </row>
    <row r="1517" spans="1:6" ht="12.75">
      <c r="A1517" s="66" t="s">
        <v>1377</v>
      </c>
      <c r="B1517" s="66"/>
      <c r="C1517" s="66"/>
      <c r="D1517" s="66"/>
      <c r="E1517" s="66"/>
      <c r="F1517" s="4">
        <v>23391</v>
      </c>
    </row>
    <row r="1518" spans="1:6" ht="12.75">
      <c r="A1518" s="66" t="s">
        <v>1378</v>
      </c>
      <c r="B1518" s="66"/>
      <c r="C1518" s="66"/>
      <c r="D1518" s="66"/>
      <c r="E1518" s="66"/>
      <c r="F1518" s="4">
        <v>454</v>
      </c>
    </row>
    <row r="1519" spans="1:6" ht="12.75">
      <c r="A1519" s="66" t="s">
        <v>1379</v>
      </c>
      <c r="B1519" s="66"/>
      <c r="C1519" s="66"/>
      <c r="D1519" s="66"/>
      <c r="E1519" s="66"/>
      <c r="F1519" s="4">
        <v>281</v>
      </c>
    </row>
    <row r="1520" spans="1:6" ht="12.75">
      <c r="A1520" s="66" t="s">
        <v>1380</v>
      </c>
      <c r="B1520" s="66"/>
      <c r="C1520" s="66"/>
      <c r="D1520" s="66"/>
      <c r="E1520" s="66"/>
      <c r="F1520" s="4">
        <v>5960</v>
      </c>
    </row>
    <row r="1521" spans="1:6" ht="12.75">
      <c r="A1521" s="66" t="s">
        <v>1005</v>
      </c>
      <c r="B1521" s="66"/>
      <c r="C1521" s="66"/>
      <c r="D1521" s="66"/>
      <c r="E1521" s="66"/>
      <c r="F1521" s="4">
        <v>38</v>
      </c>
    </row>
    <row r="1522" spans="1:6" ht="12.75">
      <c r="A1522" s="66" t="s">
        <v>1381</v>
      </c>
      <c r="B1522" s="66"/>
      <c r="C1522" s="66"/>
      <c r="D1522" s="66"/>
      <c r="E1522" s="66"/>
      <c r="F1522" s="4">
        <v>1406</v>
      </c>
    </row>
    <row r="1523" spans="1:6" ht="12.75">
      <c r="A1523" s="66" t="s">
        <v>1382</v>
      </c>
      <c r="B1523" s="66"/>
      <c r="C1523" s="66"/>
      <c r="D1523" s="66"/>
      <c r="E1523" s="66"/>
      <c r="F1523" s="4">
        <v>1125</v>
      </c>
    </row>
    <row r="1524" spans="1:6" ht="12.75">
      <c r="A1524" s="67" t="s">
        <v>1383</v>
      </c>
      <c r="B1524" s="68"/>
      <c r="C1524" s="68"/>
      <c r="D1524" s="68"/>
      <c r="E1524" s="69"/>
      <c r="F1524" s="4">
        <v>4029</v>
      </c>
    </row>
    <row r="1525" spans="1:6" ht="12.75">
      <c r="A1525" s="85" t="s">
        <v>534</v>
      </c>
      <c r="B1525" s="86"/>
      <c r="C1525" s="86"/>
      <c r="D1525" s="86"/>
      <c r="E1525" s="87"/>
      <c r="F1525" s="5">
        <f>F1526+F1528+F1529+F1530+F1531</f>
        <v>60360</v>
      </c>
    </row>
    <row r="1526" spans="1:6" ht="12.75">
      <c r="A1526" s="70" t="s">
        <v>1384</v>
      </c>
      <c r="B1526" s="71"/>
      <c r="C1526" s="71"/>
      <c r="D1526" s="71"/>
      <c r="E1526" s="72"/>
      <c r="F1526" s="4">
        <v>57150</v>
      </c>
    </row>
    <row r="1527" spans="1:6" ht="12.75">
      <c r="A1527" s="70" t="s">
        <v>536</v>
      </c>
      <c r="B1527" s="71"/>
      <c r="C1527" s="71"/>
      <c r="D1527" s="71"/>
      <c r="E1527" s="72"/>
      <c r="F1527" s="4"/>
    </row>
    <row r="1528" spans="1:6" ht="12.75">
      <c r="A1528" s="67" t="s">
        <v>1010</v>
      </c>
      <c r="B1528" s="68"/>
      <c r="C1528" s="68"/>
      <c r="D1528" s="68"/>
      <c r="E1528" s="69"/>
      <c r="F1528" s="4">
        <v>1452</v>
      </c>
    </row>
    <row r="1529" spans="1:6" ht="12.75">
      <c r="A1529" s="67" t="s">
        <v>1011</v>
      </c>
      <c r="B1529" s="68"/>
      <c r="C1529" s="68"/>
      <c r="D1529" s="68"/>
      <c r="E1529" s="69"/>
      <c r="F1529" s="4">
        <v>1612</v>
      </c>
    </row>
    <row r="1530" spans="1:6" ht="12.75">
      <c r="A1530" s="67" t="s">
        <v>19</v>
      </c>
      <c r="B1530" s="68"/>
      <c r="C1530" s="68"/>
      <c r="D1530" s="68"/>
      <c r="E1530" s="69"/>
      <c r="F1530" s="4">
        <v>56</v>
      </c>
    </row>
    <row r="1531" spans="1:6" ht="12.75">
      <c r="A1531" s="70" t="s">
        <v>1922</v>
      </c>
      <c r="B1531" s="71"/>
      <c r="C1531" s="71"/>
      <c r="D1531" s="71"/>
      <c r="E1531" s="72"/>
      <c r="F1531" s="4">
        <v>90</v>
      </c>
    </row>
    <row r="1532" spans="1:6" ht="12.75">
      <c r="A1532" s="88" t="s">
        <v>335</v>
      </c>
      <c r="B1532" s="88"/>
      <c r="C1532" s="88"/>
      <c r="D1532" s="88"/>
      <c r="E1532" s="88"/>
      <c r="F1532" s="5">
        <v>72226</v>
      </c>
    </row>
    <row r="1533" spans="1:6" ht="12.75">
      <c r="A1533" s="88" t="s">
        <v>1385</v>
      </c>
      <c r="B1533" s="88"/>
      <c r="C1533" s="88"/>
      <c r="D1533" s="88"/>
      <c r="E1533" s="88"/>
      <c r="F1533" s="5">
        <v>15744</v>
      </c>
    </row>
    <row r="1534" spans="1:6" ht="12.75">
      <c r="A1534" s="88" t="s">
        <v>1386</v>
      </c>
      <c r="B1534" s="88"/>
      <c r="C1534" s="88"/>
      <c r="D1534" s="88"/>
      <c r="E1534" s="88"/>
      <c r="F1534" s="5">
        <v>27271</v>
      </c>
    </row>
    <row r="1535" spans="1:6" ht="12.75">
      <c r="A1535" s="85" t="s">
        <v>1387</v>
      </c>
      <c r="B1535" s="86"/>
      <c r="C1535" s="86"/>
      <c r="D1535" s="86"/>
      <c r="E1535" s="87"/>
      <c r="F1535" s="5">
        <v>141</v>
      </c>
    </row>
    <row r="1536" spans="1:6" ht="12.75">
      <c r="A1536" s="88" t="s">
        <v>199</v>
      </c>
      <c r="B1536" s="88"/>
      <c r="C1536" s="88"/>
      <c r="D1536" s="88"/>
      <c r="E1536" s="88"/>
      <c r="F1536" s="16">
        <f>F1505+F1514+F1525+F1532+F1533+F1534+F1535</f>
        <v>278739</v>
      </c>
    </row>
    <row r="1537" spans="1:6" ht="12.75">
      <c r="A1537" s="88" t="s">
        <v>200</v>
      </c>
      <c r="B1537" s="88"/>
      <c r="C1537" s="88"/>
      <c r="D1537" s="88"/>
      <c r="E1537" s="88"/>
      <c r="F1537" s="16">
        <f>F1536*6/100</f>
        <v>16724.34</v>
      </c>
    </row>
    <row r="1538" spans="1:6" ht="12.75">
      <c r="A1538" s="85" t="s">
        <v>245</v>
      </c>
      <c r="B1538" s="86"/>
      <c r="C1538" s="86"/>
      <c r="D1538" s="86"/>
      <c r="E1538" s="87"/>
      <c r="F1538" s="16">
        <f>C1545*6/100</f>
        <v>18859.38</v>
      </c>
    </row>
    <row r="1539" spans="1:6" ht="12.75">
      <c r="A1539" s="88" t="s">
        <v>198</v>
      </c>
      <c r="B1539" s="88"/>
      <c r="C1539" s="88"/>
      <c r="D1539" s="88"/>
      <c r="E1539" s="88"/>
      <c r="F1539" s="16">
        <f>SUM(F1536:F1538)</f>
        <v>314322.72000000003</v>
      </c>
    </row>
    <row r="1540" spans="1:6" ht="12.75">
      <c r="A1540" s="88" t="s">
        <v>1388</v>
      </c>
      <c r="B1540" s="88"/>
      <c r="C1540" s="88"/>
      <c r="D1540" s="88"/>
      <c r="E1540" s="88"/>
      <c r="F1540" s="18">
        <f>F1539/A1499/12</f>
        <v>11.179973537069444</v>
      </c>
    </row>
    <row r="1541" spans="1:6" ht="12.75">
      <c r="A1541" s="3" t="s">
        <v>271</v>
      </c>
      <c r="B1541" s="3"/>
      <c r="C1541" s="3"/>
      <c r="D1541" s="3"/>
      <c r="E1541" s="3"/>
      <c r="F1541" s="3"/>
    </row>
    <row r="1542" spans="1:6" ht="12.75">
      <c r="A1542" s="3"/>
      <c r="B1542" s="3"/>
      <c r="C1542" s="2"/>
      <c r="D1542" s="3"/>
      <c r="E1542" s="3"/>
      <c r="F1542" s="3"/>
    </row>
    <row r="1543" spans="1:6" ht="12.75">
      <c r="A1543" s="66" t="s">
        <v>337</v>
      </c>
      <c r="B1543" s="66"/>
      <c r="C1543" s="37">
        <f>F1534/F1539</f>
        <v>0.0867611479055666</v>
      </c>
      <c r="D1543" s="66" t="s">
        <v>274</v>
      </c>
      <c r="E1543" s="66"/>
      <c r="F1543" s="3"/>
    </row>
    <row r="1544" spans="1:6" ht="12.75">
      <c r="A1544" s="3"/>
      <c r="B1544" s="3"/>
      <c r="C1544" s="3"/>
      <c r="D1544" s="3"/>
      <c r="E1544" s="3"/>
      <c r="F1544" s="3"/>
    </row>
    <row r="1545" spans="1:6" ht="12.75">
      <c r="A1545" s="5" t="s">
        <v>244</v>
      </c>
      <c r="B1545" s="5" t="s">
        <v>1389</v>
      </c>
      <c r="C1545" s="5">
        <v>314323</v>
      </c>
      <c r="D1545" s="2"/>
      <c r="E1545" s="2"/>
      <c r="F1545" s="2"/>
    </row>
    <row r="1553" spans="1:6" ht="12.75">
      <c r="A1553" s="3"/>
      <c r="B1553" s="3"/>
      <c r="C1553" s="3"/>
      <c r="D1553" s="3"/>
      <c r="E1553" s="51"/>
      <c r="F1553" s="51"/>
    </row>
    <row r="1554" spans="1:6" ht="12.75">
      <c r="A1554" s="3"/>
      <c r="B1554" s="3"/>
      <c r="C1554" s="3"/>
      <c r="D1554" s="3"/>
      <c r="E1554" s="3"/>
      <c r="F1554" s="3" t="s">
        <v>1020</v>
      </c>
    </row>
    <row r="1555" spans="1:6" ht="12.75">
      <c r="A1555" s="3"/>
      <c r="B1555" s="3"/>
      <c r="C1555" s="3"/>
      <c r="D1555" s="3"/>
      <c r="E1555" s="51"/>
      <c r="F1555" s="51"/>
    </row>
    <row r="1556" spans="1:6" ht="12.75">
      <c r="A1556" s="75" t="s">
        <v>263</v>
      </c>
      <c r="B1556" s="75"/>
      <c r="C1556" s="75"/>
      <c r="D1556" s="75"/>
      <c r="E1556" s="75"/>
      <c r="F1556" s="75"/>
    </row>
    <row r="1557" spans="1:6" ht="12.75">
      <c r="A1557" s="75" t="s">
        <v>264</v>
      </c>
      <c r="B1557" s="75"/>
      <c r="C1557" s="75"/>
      <c r="D1557" s="75"/>
      <c r="E1557" s="75"/>
      <c r="F1557" s="75"/>
    </row>
    <row r="1558" spans="1:6" ht="12.75">
      <c r="A1558" s="75" t="s">
        <v>1021</v>
      </c>
      <c r="B1558" s="75"/>
      <c r="C1558" s="75"/>
      <c r="D1558" s="75"/>
      <c r="E1558" s="75"/>
      <c r="F1558" s="75"/>
    </row>
    <row r="1559" spans="1:6" ht="12.75">
      <c r="A1559" s="3"/>
      <c r="B1559" s="3"/>
      <c r="C1559" s="2"/>
      <c r="D1559" s="2"/>
      <c r="E1559" s="2"/>
      <c r="F1559" s="3"/>
    </row>
    <row r="1560" spans="1:6" ht="12.75">
      <c r="A1560" s="73" t="s">
        <v>237</v>
      </c>
      <c r="B1560" s="73"/>
      <c r="C1560" s="73"/>
      <c r="D1560" s="73"/>
      <c r="E1560" s="73"/>
      <c r="F1560" s="4" t="s">
        <v>192</v>
      </c>
    </row>
    <row r="1561" spans="1:6" ht="12.75">
      <c r="A1561" s="4" t="s">
        <v>193</v>
      </c>
      <c r="B1561" s="4" t="s">
        <v>261</v>
      </c>
      <c r="C1561" s="4" t="s">
        <v>194</v>
      </c>
      <c r="D1561" s="4" t="s">
        <v>196</v>
      </c>
      <c r="E1561" s="4" t="s">
        <v>195</v>
      </c>
      <c r="F1561" s="14">
        <v>10</v>
      </c>
    </row>
    <row r="1562" spans="1:6" ht="12.75">
      <c r="A1562" s="4">
        <v>2358.8</v>
      </c>
      <c r="B1562" s="6">
        <v>259.4</v>
      </c>
      <c r="C1562" s="6">
        <v>442.5</v>
      </c>
      <c r="D1562" s="6" t="s">
        <v>278</v>
      </c>
      <c r="E1562" s="31">
        <v>542.25</v>
      </c>
      <c r="F1562" s="14" t="s">
        <v>306</v>
      </c>
    </row>
    <row r="1563" spans="1:6" ht="12.75">
      <c r="A1563" s="8"/>
      <c r="B1563" s="9"/>
      <c r="C1563" s="9"/>
      <c r="D1563" s="9"/>
      <c r="E1563" s="9"/>
      <c r="F1563" s="10"/>
    </row>
    <row r="1564" spans="1:6" ht="12.75">
      <c r="A1564" s="65" t="s">
        <v>201</v>
      </c>
      <c r="B1564" s="15" t="s">
        <v>1022</v>
      </c>
      <c r="C1564" s="74" t="s">
        <v>1536</v>
      </c>
      <c r="D1564" s="13"/>
      <c r="E1564" s="13"/>
      <c r="F1564" s="13"/>
    </row>
    <row r="1565" spans="1:6" ht="12.75">
      <c r="A1565" s="65"/>
      <c r="B1565" s="15" t="s">
        <v>1023</v>
      </c>
      <c r="C1565" s="74"/>
      <c r="D1565" s="13"/>
      <c r="E1565" s="13"/>
      <c r="F1565" s="13"/>
    </row>
    <row r="1566" spans="1:6" ht="12.75">
      <c r="A1566" s="22" t="s">
        <v>202</v>
      </c>
      <c r="B1566" s="15" t="s">
        <v>992</v>
      </c>
      <c r="C1566" s="14" t="s">
        <v>993</v>
      </c>
      <c r="D1566" s="13"/>
      <c r="E1566" s="13"/>
      <c r="F1566" s="13"/>
    </row>
    <row r="1567" spans="1:6" ht="12.75">
      <c r="A1567" s="10"/>
      <c r="B1567" s="8"/>
      <c r="C1567" s="10"/>
      <c r="D1567" s="13"/>
      <c r="E1567" s="13"/>
      <c r="F1567" s="13"/>
    </row>
    <row r="1568" spans="1:6" ht="12.75">
      <c r="A1568" s="88" t="s">
        <v>236</v>
      </c>
      <c r="B1568" s="88"/>
      <c r="C1568" s="88"/>
      <c r="D1568" s="88"/>
      <c r="E1568" s="88"/>
      <c r="F1568" s="5">
        <f>F1572+F1573+F1574+F1575+F1576</f>
        <v>43923</v>
      </c>
    </row>
    <row r="1569" spans="1:6" ht="12.75">
      <c r="A1569" s="66" t="s">
        <v>242</v>
      </c>
      <c r="B1569" s="66"/>
      <c r="C1569" s="66"/>
      <c r="D1569" s="66"/>
      <c r="E1569" s="66"/>
      <c r="F1569" s="5"/>
    </row>
    <row r="1570" spans="1:6" ht="12.75">
      <c r="A1570" s="66" t="s">
        <v>140</v>
      </c>
      <c r="B1570" s="88"/>
      <c r="C1570" s="88"/>
      <c r="D1570" s="88"/>
      <c r="E1570" s="88"/>
      <c r="F1570" s="4">
        <v>20023</v>
      </c>
    </row>
    <row r="1571" spans="1:6" ht="12.75">
      <c r="A1571" s="66" t="s">
        <v>1024</v>
      </c>
      <c r="B1571" s="66"/>
      <c r="C1571" s="66"/>
      <c r="D1571" s="66"/>
      <c r="E1571" s="66"/>
      <c r="F1571" s="4">
        <v>14909</v>
      </c>
    </row>
    <row r="1572" spans="1:6" ht="12.75">
      <c r="A1572" s="66" t="s">
        <v>241</v>
      </c>
      <c r="B1572" s="66"/>
      <c r="C1572" s="66"/>
      <c r="D1572" s="66"/>
      <c r="E1572" s="66"/>
      <c r="F1572" s="4">
        <f>SUM(F1570:F1571)</f>
        <v>34932</v>
      </c>
    </row>
    <row r="1573" spans="1:6" ht="12.75">
      <c r="A1573" s="66" t="s">
        <v>1025</v>
      </c>
      <c r="B1573" s="66"/>
      <c r="C1573" s="66"/>
      <c r="D1573" s="66"/>
      <c r="E1573" s="66"/>
      <c r="F1573" s="4">
        <v>1500</v>
      </c>
    </row>
    <row r="1574" spans="1:6" ht="12.75">
      <c r="A1574" s="66" t="s">
        <v>1026</v>
      </c>
      <c r="B1574" s="66"/>
      <c r="C1574" s="66"/>
      <c r="D1574" s="66"/>
      <c r="E1574" s="66"/>
      <c r="F1574" s="4">
        <v>283</v>
      </c>
    </row>
    <row r="1575" spans="1:6" ht="12.75">
      <c r="A1575" s="66" t="s">
        <v>1027</v>
      </c>
      <c r="B1575" s="66"/>
      <c r="C1575" s="66"/>
      <c r="D1575" s="66"/>
      <c r="E1575" s="66"/>
      <c r="F1575" s="4">
        <v>85</v>
      </c>
    </row>
    <row r="1576" spans="1:6" ht="12.75">
      <c r="A1576" s="66" t="s">
        <v>1028</v>
      </c>
      <c r="B1576" s="66"/>
      <c r="C1576" s="66"/>
      <c r="D1576" s="66"/>
      <c r="E1576" s="66"/>
      <c r="F1576" s="4">
        <v>7123</v>
      </c>
    </row>
    <row r="1577" spans="1:6" ht="12.75">
      <c r="A1577" s="88" t="s">
        <v>197</v>
      </c>
      <c r="B1577" s="88"/>
      <c r="C1577" s="88"/>
      <c r="D1577" s="88"/>
      <c r="E1577" s="88"/>
      <c r="F1577" s="5">
        <f>F1578+F1579+F1580+F1581+F1582+F1583+F1584+F1585+F1586+F1587</f>
        <v>72267</v>
      </c>
    </row>
    <row r="1578" spans="1:6" ht="12.75">
      <c r="A1578" s="66" t="s">
        <v>1029</v>
      </c>
      <c r="B1578" s="66"/>
      <c r="C1578" s="66"/>
      <c r="D1578" s="66"/>
      <c r="E1578" s="66"/>
      <c r="F1578" s="4">
        <v>19288</v>
      </c>
    </row>
    <row r="1579" spans="1:6" ht="12.75">
      <c r="A1579" s="66" t="s">
        <v>1030</v>
      </c>
      <c r="B1579" s="66"/>
      <c r="C1579" s="66"/>
      <c r="D1579" s="66"/>
      <c r="E1579" s="66"/>
      <c r="F1579" s="4">
        <v>7070</v>
      </c>
    </row>
    <row r="1580" spans="1:6" ht="12.75">
      <c r="A1580" s="66" t="s">
        <v>1031</v>
      </c>
      <c r="B1580" s="66"/>
      <c r="C1580" s="66"/>
      <c r="D1580" s="66"/>
      <c r="E1580" s="66"/>
      <c r="F1580" s="4">
        <v>32552</v>
      </c>
    </row>
    <row r="1581" spans="1:6" ht="12.75">
      <c r="A1581" s="66" t="s">
        <v>1032</v>
      </c>
      <c r="B1581" s="66"/>
      <c r="C1581" s="66"/>
      <c r="D1581" s="66"/>
      <c r="E1581" s="66"/>
      <c r="F1581" s="4">
        <v>459</v>
      </c>
    </row>
    <row r="1582" spans="1:6" ht="12.75">
      <c r="A1582" s="66" t="s">
        <v>1033</v>
      </c>
      <c r="B1582" s="66"/>
      <c r="C1582" s="66"/>
      <c r="D1582" s="66"/>
      <c r="E1582" s="66"/>
      <c r="F1582" s="4">
        <v>283</v>
      </c>
    </row>
    <row r="1583" spans="1:6" ht="12.75">
      <c r="A1583" s="66" t="s">
        <v>1034</v>
      </c>
      <c r="B1583" s="66"/>
      <c r="C1583" s="66"/>
      <c r="D1583" s="66"/>
      <c r="E1583" s="66"/>
      <c r="F1583" s="4">
        <v>6001</v>
      </c>
    </row>
    <row r="1584" spans="1:6" ht="12.75">
      <c r="A1584" s="66" t="s">
        <v>1035</v>
      </c>
      <c r="B1584" s="66"/>
      <c r="C1584" s="66"/>
      <c r="D1584" s="66"/>
      <c r="E1584" s="66"/>
      <c r="F1584" s="4">
        <v>38</v>
      </c>
    </row>
    <row r="1585" spans="1:6" ht="12.75">
      <c r="A1585" s="66" t="s">
        <v>1036</v>
      </c>
      <c r="B1585" s="66"/>
      <c r="C1585" s="66"/>
      <c r="D1585" s="66"/>
      <c r="E1585" s="66"/>
      <c r="F1585" s="4">
        <v>1415</v>
      </c>
    </row>
    <row r="1586" spans="1:6" ht="12.75">
      <c r="A1586" s="66" t="s">
        <v>1037</v>
      </c>
      <c r="B1586" s="66"/>
      <c r="C1586" s="66"/>
      <c r="D1586" s="66"/>
      <c r="E1586" s="66"/>
      <c r="F1586" s="4">
        <v>1132</v>
      </c>
    </row>
    <row r="1587" spans="1:6" ht="12.75">
      <c r="A1587" s="67" t="s">
        <v>182</v>
      </c>
      <c r="B1587" s="68"/>
      <c r="C1587" s="68"/>
      <c r="D1587" s="68"/>
      <c r="E1587" s="69"/>
      <c r="F1587" s="4">
        <v>4029</v>
      </c>
    </row>
    <row r="1588" spans="1:6" ht="12.75">
      <c r="A1588" s="85" t="s">
        <v>534</v>
      </c>
      <c r="B1588" s="86"/>
      <c r="C1588" s="86"/>
      <c r="D1588" s="86"/>
      <c r="E1588" s="87"/>
      <c r="F1588" s="5">
        <f>F1589+F1591+F1592+F1593+F1594</f>
        <v>60360</v>
      </c>
    </row>
    <row r="1589" spans="1:6" ht="12.75">
      <c r="A1589" s="70" t="s">
        <v>1038</v>
      </c>
      <c r="B1589" s="71"/>
      <c r="C1589" s="71"/>
      <c r="D1589" s="71"/>
      <c r="E1589" s="72"/>
      <c r="F1589" s="4">
        <v>57150</v>
      </c>
    </row>
    <row r="1590" spans="1:6" ht="12.75">
      <c r="A1590" s="70" t="s">
        <v>536</v>
      </c>
      <c r="B1590" s="71"/>
      <c r="C1590" s="71"/>
      <c r="D1590" s="71"/>
      <c r="E1590" s="72"/>
      <c r="F1590" s="4"/>
    </row>
    <row r="1591" spans="1:6" ht="12.75">
      <c r="A1591" s="67" t="s">
        <v>1039</v>
      </c>
      <c r="B1591" s="68"/>
      <c r="C1591" s="68"/>
      <c r="D1591" s="68"/>
      <c r="E1591" s="69"/>
      <c r="F1591" s="4">
        <v>1452</v>
      </c>
    </row>
    <row r="1592" spans="1:6" ht="12.75">
      <c r="A1592" s="67" t="s">
        <v>164</v>
      </c>
      <c r="B1592" s="68"/>
      <c r="C1592" s="68"/>
      <c r="D1592" s="68"/>
      <c r="E1592" s="69"/>
      <c r="F1592" s="4">
        <v>1612</v>
      </c>
    </row>
    <row r="1593" spans="1:6" ht="12.75">
      <c r="A1593" s="67" t="s">
        <v>1040</v>
      </c>
      <c r="B1593" s="68"/>
      <c r="C1593" s="68"/>
      <c r="D1593" s="68"/>
      <c r="E1593" s="69"/>
      <c r="F1593" s="4">
        <v>56</v>
      </c>
    </row>
    <row r="1594" spans="1:6" ht="12.75">
      <c r="A1594" s="70" t="s">
        <v>1922</v>
      </c>
      <c r="B1594" s="71"/>
      <c r="C1594" s="71"/>
      <c r="D1594" s="71"/>
      <c r="E1594" s="72"/>
      <c r="F1594" s="4">
        <v>90</v>
      </c>
    </row>
    <row r="1595" spans="1:6" ht="12.75">
      <c r="A1595" s="88" t="s">
        <v>335</v>
      </c>
      <c r="B1595" s="88"/>
      <c r="C1595" s="88"/>
      <c r="D1595" s="88"/>
      <c r="E1595" s="88"/>
      <c r="F1595" s="5">
        <v>60632</v>
      </c>
    </row>
    <row r="1596" spans="1:6" ht="12.75">
      <c r="A1596" s="88" t="s">
        <v>1041</v>
      </c>
      <c r="B1596" s="88"/>
      <c r="C1596" s="88"/>
      <c r="D1596" s="88"/>
      <c r="E1596" s="88"/>
      <c r="F1596" s="5">
        <v>15851</v>
      </c>
    </row>
    <row r="1597" spans="1:6" ht="12.75">
      <c r="A1597" s="88" t="s">
        <v>1042</v>
      </c>
      <c r="B1597" s="88"/>
      <c r="C1597" s="88"/>
      <c r="D1597" s="88"/>
      <c r="E1597" s="88"/>
      <c r="F1597" s="5">
        <v>27456</v>
      </c>
    </row>
    <row r="1598" spans="1:6" ht="12.75">
      <c r="A1598" s="85" t="s">
        <v>417</v>
      </c>
      <c r="B1598" s="86"/>
      <c r="C1598" s="86"/>
      <c r="D1598" s="86"/>
      <c r="E1598" s="87"/>
      <c r="F1598" s="5">
        <v>142</v>
      </c>
    </row>
    <row r="1599" spans="1:6" ht="12.75">
      <c r="A1599" s="88" t="s">
        <v>199</v>
      </c>
      <c r="B1599" s="88"/>
      <c r="C1599" s="88"/>
      <c r="D1599" s="88"/>
      <c r="E1599" s="88"/>
      <c r="F1599" s="16">
        <f>F1568+F1577+F1588+F1595+F1596+F1597+F1598</f>
        <v>280631</v>
      </c>
    </row>
    <row r="1600" spans="1:6" ht="12.75">
      <c r="A1600" s="88" t="s">
        <v>200</v>
      </c>
      <c r="B1600" s="88"/>
      <c r="C1600" s="88"/>
      <c r="D1600" s="88"/>
      <c r="E1600" s="88"/>
      <c r="F1600" s="16">
        <f>F1599*6/100</f>
        <v>16837.86</v>
      </c>
    </row>
    <row r="1601" spans="1:6" ht="12.75">
      <c r="A1601" s="85" t="s">
        <v>245</v>
      </c>
      <c r="B1601" s="86"/>
      <c r="C1601" s="86"/>
      <c r="D1601" s="86"/>
      <c r="E1601" s="87"/>
      <c r="F1601" s="16">
        <f>C1608*6/100</f>
        <v>18987.36</v>
      </c>
    </row>
    <row r="1602" spans="1:6" ht="12.75">
      <c r="A1602" s="88" t="s">
        <v>198</v>
      </c>
      <c r="B1602" s="88"/>
      <c r="C1602" s="88"/>
      <c r="D1602" s="88"/>
      <c r="E1602" s="88"/>
      <c r="F1602" s="16">
        <f>SUM(F1599:F1601)</f>
        <v>316456.22</v>
      </c>
    </row>
    <row r="1603" spans="1:6" ht="12.75">
      <c r="A1603" s="88" t="s">
        <v>418</v>
      </c>
      <c r="B1603" s="88"/>
      <c r="C1603" s="88"/>
      <c r="D1603" s="88"/>
      <c r="E1603" s="88"/>
      <c r="F1603" s="18">
        <f>F1602/A1562/12</f>
        <v>11.179986292465093</v>
      </c>
    </row>
    <row r="1604" spans="1:6" ht="12.75">
      <c r="A1604" s="3" t="s">
        <v>271</v>
      </c>
      <c r="B1604" s="3"/>
      <c r="C1604" s="3"/>
      <c r="D1604" s="3"/>
      <c r="E1604" s="3"/>
      <c r="F1604" s="3"/>
    </row>
    <row r="1605" spans="1:6" ht="12.75">
      <c r="A1605" s="51"/>
      <c r="B1605" s="51"/>
      <c r="C1605" s="2"/>
      <c r="D1605" s="51"/>
      <c r="E1605" s="51"/>
      <c r="F1605" s="53"/>
    </row>
    <row r="1606" spans="1:6" ht="12.75">
      <c r="A1606" s="66" t="s">
        <v>337</v>
      </c>
      <c r="B1606" s="66"/>
      <c r="C1606" s="37">
        <f>F1597/F1602</f>
        <v>0.08676081639349671</v>
      </c>
      <c r="D1606" s="66" t="s">
        <v>274</v>
      </c>
      <c r="E1606" s="66"/>
      <c r="F1606" s="3"/>
    </row>
    <row r="1607" spans="1:6" ht="12.75">
      <c r="A1607" s="3"/>
      <c r="B1607" s="3"/>
      <c r="C1607" s="3"/>
      <c r="D1607" s="3"/>
      <c r="E1607" s="3"/>
      <c r="F1607" s="3"/>
    </row>
    <row r="1608" spans="1:6" ht="12.75">
      <c r="A1608" s="5" t="s">
        <v>244</v>
      </c>
      <c r="B1608" s="5" t="s">
        <v>419</v>
      </c>
      <c r="C1608" s="5">
        <v>316456</v>
      </c>
      <c r="D1608" s="2"/>
      <c r="E1608" s="2"/>
      <c r="F1608" s="2"/>
    </row>
    <row r="1615" spans="1:6" ht="12.75">
      <c r="A1615" s="3"/>
      <c r="B1615" s="3"/>
      <c r="C1615" s="3"/>
      <c r="D1615" s="3"/>
      <c r="E1615" s="51"/>
      <c r="F1615" s="51"/>
    </row>
    <row r="1616" spans="1:6" ht="12.75">
      <c r="A1616" s="3"/>
      <c r="B1616" s="3"/>
      <c r="C1616" s="3"/>
      <c r="D1616" s="3"/>
      <c r="E1616" s="3"/>
      <c r="F1616" s="2" t="s">
        <v>38</v>
      </c>
    </row>
    <row r="1617" spans="1:6" ht="12.75">
      <c r="A1617" s="3"/>
      <c r="B1617" s="3"/>
      <c r="C1617" s="3"/>
      <c r="D1617" s="3"/>
      <c r="E1617" s="51"/>
      <c r="F1617" s="51"/>
    </row>
    <row r="1618" spans="1:6" ht="12.75">
      <c r="A1618" s="75" t="s">
        <v>263</v>
      </c>
      <c r="B1618" s="75"/>
      <c r="C1618" s="75"/>
      <c r="D1618" s="75"/>
      <c r="E1618" s="75"/>
      <c r="F1618" s="75"/>
    </row>
    <row r="1619" spans="1:6" ht="12.75">
      <c r="A1619" s="75" t="s">
        <v>264</v>
      </c>
      <c r="B1619" s="75"/>
      <c r="C1619" s="75"/>
      <c r="D1619" s="75"/>
      <c r="E1619" s="75"/>
      <c r="F1619" s="75"/>
    </row>
    <row r="1620" spans="1:6" ht="12.75">
      <c r="A1620" s="75" t="s">
        <v>39</v>
      </c>
      <c r="B1620" s="75"/>
      <c r="C1620" s="75"/>
      <c r="D1620" s="75"/>
      <c r="E1620" s="75"/>
      <c r="F1620" s="75"/>
    </row>
    <row r="1621" spans="1:6" ht="12.75">
      <c r="A1621" s="3"/>
      <c r="B1621" s="3"/>
      <c r="C1621" s="2"/>
      <c r="D1621" s="2"/>
      <c r="E1621" s="2"/>
      <c r="F1621" s="3"/>
    </row>
    <row r="1622" spans="1:6" ht="12.75">
      <c r="A1622" s="73" t="s">
        <v>237</v>
      </c>
      <c r="B1622" s="73"/>
      <c r="C1622" s="73"/>
      <c r="D1622" s="73"/>
      <c r="E1622" s="73"/>
      <c r="F1622" s="4" t="s">
        <v>192</v>
      </c>
    </row>
    <row r="1623" spans="1:6" ht="12.75">
      <c r="A1623" s="4" t="s">
        <v>193</v>
      </c>
      <c r="B1623" s="4" t="s">
        <v>261</v>
      </c>
      <c r="C1623" s="4" t="s">
        <v>194</v>
      </c>
      <c r="D1623" s="4" t="s">
        <v>196</v>
      </c>
      <c r="E1623" s="4" t="s">
        <v>195</v>
      </c>
      <c r="F1623" s="14">
        <v>9</v>
      </c>
    </row>
    <row r="1624" spans="1:6" ht="12.75">
      <c r="A1624" s="4">
        <v>2248.4</v>
      </c>
      <c r="B1624" s="6">
        <v>248.6</v>
      </c>
      <c r="C1624" s="6">
        <v>823.7</v>
      </c>
      <c r="D1624" s="6" t="s">
        <v>278</v>
      </c>
      <c r="E1624" s="6">
        <v>665.5</v>
      </c>
      <c r="F1624" s="14" t="s">
        <v>306</v>
      </c>
    </row>
    <row r="1625" spans="1:6" ht="12.75">
      <c r="A1625" s="8"/>
      <c r="B1625" s="9"/>
      <c r="C1625" s="9"/>
      <c r="D1625" s="9"/>
      <c r="E1625" s="9"/>
      <c r="F1625" s="10"/>
    </row>
    <row r="1626" spans="1:6" ht="12.75">
      <c r="A1626" s="65" t="s">
        <v>201</v>
      </c>
      <c r="B1626" s="15" t="s">
        <v>40</v>
      </c>
      <c r="C1626" s="74" t="s">
        <v>41</v>
      </c>
      <c r="D1626" s="13"/>
      <c r="E1626" s="13"/>
      <c r="F1626" s="13"/>
    </row>
    <row r="1627" spans="1:6" ht="12.75">
      <c r="A1627" s="65"/>
      <c r="B1627" s="15" t="s">
        <v>42</v>
      </c>
      <c r="C1627" s="74"/>
      <c r="D1627" s="13"/>
      <c r="E1627" s="13"/>
      <c r="F1627" s="13"/>
    </row>
    <row r="1628" spans="1:6" ht="12.75">
      <c r="A1628" s="22" t="s">
        <v>202</v>
      </c>
      <c r="B1628" s="15" t="s">
        <v>310</v>
      </c>
      <c r="C1628" s="14" t="s">
        <v>311</v>
      </c>
      <c r="D1628" s="13"/>
      <c r="E1628" s="13"/>
      <c r="F1628" s="13"/>
    </row>
    <row r="1629" spans="1:6" ht="12.75">
      <c r="A1629" s="10"/>
      <c r="B1629" s="8"/>
      <c r="C1629" s="10"/>
      <c r="D1629" s="13"/>
      <c r="E1629" s="13"/>
      <c r="F1629" s="13"/>
    </row>
    <row r="1630" spans="1:6" ht="12.75">
      <c r="A1630" s="88" t="s">
        <v>236</v>
      </c>
      <c r="B1630" s="88"/>
      <c r="C1630" s="88"/>
      <c r="D1630" s="88"/>
      <c r="E1630" s="88"/>
      <c r="F1630" s="5">
        <f>F1634+F1635+F1636+F1637+F1638</f>
        <v>57187</v>
      </c>
    </row>
    <row r="1631" spans="1:6" ht="12.75">
      <c r="A1631" s="66" t="s">
        <v>242</v>
      </c>
      <c r="B1631" s="66"/>
      <c r="C1631" s="66"/>
      <c r="D1631" s="66"/>
      <c r="E1631" s="66"/>
      <c r="F1631" s="5"/>
    </row>
    <row r="1632" spans="1:6" ht="12.75">
      <c r="A1632" s="66" t="s">
        <v>43</v>
      </c>
      <c r="B1632" s="88"/>
      <c r="C1632" s="88"/>
      <c r="D1632" s="88"/>
      <c r="E1632" s="88"/>
      <c r="F1632" s="4">
        <v>34584</v>
      </c>
    </row>
    <row r="1633" spans="1:6" ht="12.75">
      <c r="A1633" s="66" t="s">
        <v>795</v>
      </c>
      <c r="B1633" s="66"/>
      <c r="C1633" s="66"/>
      <c r="D1633" s="66"/>
      <c r="E1633" s="66"/>
      <c r="F1633" s="4">
        <v>15505</v>
      </c>
    </row>
    <row r="1634" spans="1:6" ht="12.75">
      <c r="A1634" s="66" t="s">
        <v>241</v>
      </c>
      <c r="B1634" s="66"/>
      <c r="C1634" s="66"/>
      <c r="D1634" s="66"/>
      <c r="E1634" s="66"/>
      <c r="F1634" s="4">
        <f>SUM(F1632:F1633)</f>
        <v>50089</v>
      </c>
    </row>
    <row r="1635" spans="1:6" ht="12.75">
      <c r="A1635" s="66" t="s">
        <v>44</v>
      </c>
      <c r="B1635" s="66"/>
      <c r="C1635" s="66"/>
      <c r="D1635" s="66"/>
      <c r="E1635" s="66"/>
      <c r="F1635" s="4">
        <v>1430</v>
      </c>
    </row>
    <row r="1636" spans="1:6" ht="12.75">
      <c r="A1636" s="66" t="s">
        <v>45</v>
      </c>
      <c r="B1636" s="66"/>
      <c r="C1636" s="66"/>
      <c r="D1636" s="66"/>
      <c r="E1636" s="66"/>
      <c r="F1636" s="4">
        <v>270</v>
      </c>
    </row>
    <row r="1637" spans="1:6" ht="12.75">
      <c r="A1637" s="66" t="s">
        <v>46</v>
      </c>
      <c r="B1637" s="66"/>
      <c r="C1637" s="66"/>
      <c r="D1637" s="66"/>
      <c r="E1637" s="66"/>
      <c r="F1637" s="4">
        <v>81</v>
      </c>
    </row>
    <row r="1638" spans="1:6" ht="12.75">
      <c r="A1638" s="66" t="s">
        <v>47</v>
      </c>
      <c r="B1638" s="66"/>
      <c r="C1638" s="66"/>
      <c r="D1638" s="66"/>
      <c r="E1638" s="66"/>
      <c r="F1638" s="4">
        <v>5317</v>
      </c>
    </row>
    <row r="1639" spans="1:6" ht="12.75">
      <c r="A1639" s="88" t="s">
        <v>197</v>
      </c>
      <c r="B1639" s="88"/>
      <c r="C1639" s="88"/>
      <c r="D1639" s="88"/>
      <c r="E1639" s="88"/>
      <c r="F1639" s="5">
        <f>F1640+F1641+F1642+F1643+F1644+F1645+F1646+F1647+F1648+F1649</f>
        <v>65574</v>
      </c>
    </row>
    <row r="1640" spans="1:6" ht="12.75">
      <c r="A1640" s="66" t="s">
        <v>48</v>
      </c>
      <c r="B1640" s="66"/>
      <c r="C1640" s="66"/>
      <c r="D1640" s="66"/>
      <c r="E1640" s="66"/>
      <c r="F1640" s="4">
        <v>14412</v>
      </c>
    </row>
    <row r="1641" spans="1:6" ht="12.75">
      <c r="A1641" s="66" t="s">
        <v>49</v>
      </c>
      <c r="B1641" s="66"/>
      <c r="C1641" s="66"/>
      <c r="D1641" s="66"/>
      <c r="E1641" s="66"/>
      <c r="F1641" s="4">
        <v>5283</v>
      </c>
    </row>
    <row r="1642" spans="1:6" ht="12.75">
      <c r="A1642" s="66" t="s">
        <v>50</v>
      </c>
      <c r="B1642" s="66"/>
      <c r="C1642" s="66"/>
      <c r="D1642" s="66"/>
      <c r="E1642" s="66"/>
      <c r="F1642" s="4">
        <v>30482</v>
      </c>
    </row>
    <row r="1643" spans="1:6" ht="12.75">
      <c r="A1643" s="66" t="s">
        <v>51</v>
      </c>
      <c r="B1643" s="66"/>
      <c r="C1643" s="66"/>
      <c r="D1643" s="66"/>
      <c r="E1643" s="66"/>
      <c r="F1643" s="4">
        <v>566</v>
      </c>
    </row>
    <row r="1644" spans="1:6" ht="12.75">
      <c r="A1644" s="66" t="s">
        <v>52</v>
      </c>
      <c r="B1644" s="66"/>
      <c r="C1644" s="66"/>
      <c r="D1644" s="66"/>
      <c r="E1644" s="66"/>
      <c r="F1644" s="4">
        <v>270</v>
      </c>
    </row>
    <row r="1645" spans="1:6" ht="12.75">
      <c r="A1645" s="66" t="s">
        <v>53</v>
      </c>
      <c r="B1645" s="66"/>
      <c r="C1645" s="66"/>
      <c r="D1645" s="66"/>
      <c r="E1645" s="66"/>
      <c r="F1645" s="4">
        <v>5720</v>
      </c>
    </row>
    <row r="1646" spans="1:6" ht="12.75">
      <c r="A1646" s="66" t="s">
        <v>54</v>
      </c>
      <c r="B1646" s="66"/>
      <c r="C1646" s="66"/>
      <c r="D1646" s="66"/>
      <c r="E1646" s="66"/>
      <c r="F1646" s="4">
        <v>67</v>
      </c>
    </row>
    <row r="1647" spans="1:6" ht="12.75">
      <c r="A1647" s="66" t="s">
        <v>55</v>
      </c>
      <c r="B1647" s="66"/>
      <c r="C1647" s="66"/>
      <c r="D1647" s="66"/>
      <c r="E1647" s="66"/>
      <c r="F1647" s="4">
        <v>1349</v>
      </c>
    </row>
    <row r="1648" spans="1:6" ht="12.75">
      <c r="A1648" s="66" t="s">
        <v>56</v>
      </c>
      <c r="B1648" s="66"/>
      <c r="C1648" s="66"/>
      <c r="D1648" s="66"/>
      <c r="E1648" s="66"/>
      <c r="F1648" s="4">
        <v>1079</v>
      </c>
    </row>
    <row r="1649" spans="1:6" ht="12.75">
      <c r="A1649" s="67" t="s">
        <v>57</v>
      </c>
      <c r="B1649" s="68"/>
      <c r="C1649" s="68"/>
      <c r="D1649" s="68"/>
      <c r="E1649" s="69"/>
      <c r="F1649" s="4">
        <v>6346</v>
      </c>
    </row>
    <row r="1650" spans="1:6" ht="12.75">
      <c r="A1650" s="85" t="s">
        <v>534</v>
      </c>
      <c r="B1650" s="86"/>
      <c r="C1650" s="86"/>
      <c r="D1650" s="86"/>
      <c r="E1650" s="87"/>
      <c r="F1650" s="5">
        <f>F1651+F1653+F1654+F1655+F1656</f>
        <v>54841</v>
      </c>
    </row>
    <row r="1651" spans="1:6" ht="12.75">
      <c r="A1651" s="70" t="s">
        <v>535</v>
      </c>
      <c r="B1651" s="71"/>
      <c r="C1651" s="71"/>
      <c r="D1651" s="71"/>
      <c r="E1651" s="72"/>
      <c r="F1651" s="4">
        <v>51748</v>
      </c>
    </row>
    <row r="1652" spans="1:6" ht="12.75">
      <c r="A1652" s="70" t="s">
        <v>536</v>
      </c>
      <c r="B1652" s="71"/>
      <c r="C1652" s="71"/>
      <c r="D1652" s="71"/>
      <c r="E1652" s="72"/>
      <c r="F1652" s="4"/>
    </row>
    <row r="1653" spans="1:6" ht="12.75">
      <c r="A1653" s="67" t="s">
        <v>537</v>
      </c>
      <c r="B1653" s="68"/>
      <c r="C1653" s="68"/>
      <c r="D1653" s="68"/>
      <c r="E1653" s="69"/>
      <c r="F1653" s="4">
        <v>1380</v>
      </c>
    </row>
    <row r="1654" spans="1:6" ht="12.75">
      <c r="A1654" s="67" t="s">
        <v>1894</v>
      </c>
      <c r="B1654" s="68"/>
      <c r="C1654" s="68"/>
      <c r="D1654" s="68"/>
      <c r="E1654" s="69"/>
      <c r="F1654" s="4">
        <v>1567</v>
      </c>
    </row>
    <row r="1655" spans="1:6" ht="12.75">
      <c r="A1655" s="67" t="s">
        <v>58</v>
      </c>
      <c r="B1655" s="68"/>
      <c r="C1655" s="68"/>
      <c r="D1655" s="68"/>
      <c r="E1655" s="69"/>
      <c r="F1655" s="4">
        <v>56</v>
      </c>
    </row>
    <row r="1656" spans="1:6" ht="12.75">
      <c r="A1656" s="70" t="s">
        <v>1922</v>
      </c>
      <c r="B1656" s="71"/>
      <c r="C1656" s="71"/>
      <c r="D1656" s="71"/>
      <c r="E1656" s="72"/>
      <c r="F1656" s="4">
        <v>90</v>
      </c>
    </row>
    <row r="1657" spans="1:6" ht="12.75">
      <c r="A1657" s="88" t="s">
        <v>335</v>
      </c>
      <c r="B1657" s="88"/>
      <c r="C1657" s="88"/>
      <c r="D1657" s="88"/>
      <c r="E1657" s="88"/>
      <c r="F1657" s="5">
        <v>48479</v>
      </c>
    </row>
    <row r="1658" spans="1:6" ht="12.75">
      <c r="A1658" s="88" t="s">
        <v>59</v>
      </c>
      <c r="B1658" s="88"/>
      <c r="C1658" s="88"/>
      <c r="D1658" s="88"/>
      <c r="E1658" s="88"/>
      <c r="F1658" s="5">
        <v>15109</v>
      </c>
    </row>
    <row r="1659" spans="1:6" ht="12.75">
      <c r="A1659" s="88" t="s">
        <v>60</v>
      </c>
      <c r="B1659" s="88"/>
      <c r="C1659" s="88"/>
      <c r="D1659" s="88"/>
      <c r="E1659" s="88"/>
      <c r="F1659" s="5">
        <v>26171</v>
      </c>
    </row>
    <row r="1660" spans="1:6" ht="12.75">
      <c r="A1660" s="85" t="s">
        <v>61</v>
      </c>
      <c r="B1660" s="86"/>
      <c r="C1660" s="86"/>
      <c r="D1660" s="86"/>
      <c r="E1660" s="87"/>
      <c r="F1660" s="5">
        <v>135</v>
      </c>
    </row>
    <row r="1661" spans="1:6" ht="12.75">
      <c r="A1661" s="88" t="s">
        <v>199</v>
      </c>
      <c r="B1661" s="88"/>
      <c r="C1661" s="88"/>
      <c r="D1661" s="88"/>
      <c r="E1661" s="88"/>
      <c r="F1661" s="16">
        <f>F1630+F1639+F1650+F1657+F1658+F1659+F1660</f>
        <v>267496</v>
      </c>
    </row>
    <row r="1662" spans="1:6" ht="12.75">
      <c r="A1662" s="88" t="s">
        <v>200</v>
      </c>
      <c r="B1662" s="88"/>
      <c r="C1662" s="88"/>
      <c r="D1662" s="88"/>
      <c r="E1662" s="88"/>
      <c r="F1662" s="16">
        <f>F1661*6/100</f>
        <v>16049.76</v>
      </c>
    </row>
    <row r="1663" spans="1:6" ht="12.75">
      <c r="A1663" s="85" t="s">
        <v>245</v>
      </c>
      <c r="B1663" s="86"/>
      <c r="C1663" s="86"/>
      <c r="D1663" s="86"/>
      <c r="E1663" s="87"/>
      <c r="F1663" s="16">
        <f>C1670*6/100</f>
        <v>18098.64</v>
      </c>
    </row>
    <row r="1664" spans="1:6" ht="12.75">
      <c r="A1664" s="88" t="s">
        <v>198</v>
      </c>
      <c r="B1664" s="88"/>
      <c r="C1664" s="88"/>
      <c r="D1664" s="88"/>
      <c r="E1664" s="88"/>
      <c r="F1664" s="16">
        <f>SUM(F1661:F1663)</f>
        <v>301644.4</v>
      </c>
    </row>
    <row r="1665" spans="1:6" ht="12.75">
      <c r="A1665" s="88" t="s">
        <v>62</v>
      </c>
      <c r="B1665" s="88"/>
      <c r="C1665" s="88"/>
      <c r="D1665" s="88"/>
      <c r="E1665" s="88"/>
      <c r="F1665" s="18">
        <f>F1664/A1624/12</f>
        <v>11.179965012156794</v>
      </c>
    </row>
    <row r="1666" spans="1:6" ht="12.75">
      <c r="A1666" s="3" t="s">
        <v>271</v>
      </c>
      <c r="B1666" s="3"/>
      <c r="C1666" s="3"/>
      <c r="D1666" s="3"/>
      <c r="E1666" s="3"/>
      <c r="F1666" s="3"/>
    </row>
    <row r="1667" spans="1:6" ht="12.75">
      <c r="A1667" s="3"/>
      <c r="B1667" s="3"/>
      <c r="C1667" s="2"/>
      <c r="D1667" s="3"/>
      <c r="E1667" s="3"/>
      <c r="F1667" s="3"/>
    </row>
    <row r="1668" spans="1:6" ht="12.75">
      <c r="A1668" s="66" t="s">
        <v>337</v>
      </c>
      <c r="B1668" s="66"/>
      <c r="C1668" s="37">
        <f>F1659/F1664</f>
        <v>0.08676110015634303</v>
      </c>
      <c r="D1668" s="66" t="s">
        <v>274</v>
      </c>
      <c r="E1668" s="66"/>
      <c r="F1668" s="3"/>
    </row>
    <row r="1669" spans="1:6" ht="12.75">
      <c r="A1669" s="3"/>
      <c r="B1669" s="3"/>
      <c r="C1669" s="3"/>
      <c r="D1669" s="3"/>
      <c r="E1669" s="3"/>
      <c r="F1669" s="3"/>
    </row>
    <row r="1670" spans="1:6" ht="12.75">
      <c r="A1670" s="5" t="s">
        <v>244</v>
      </c>
      <c r="B1670" s="5" t="s">
        <v>63</v>
      </c>
      <c r="C1670" s="5">
        <v>301644</v>
      </c>
      <c r="D1670" s="3"/>
      <c r="E1670" s="3"/>
      <c r="F1670" s="3"/>
    </row>
    <row r="1672" spans="1:6" ht="12.75">
      <c r="A1672" s="3"/>
      <c r="B1672" s="3"/>
      <c r="C1672" s="3"/>
      <c r="D1672" s="3"/>
      <c r="E1672" s="3"/>
      <c r="F1672" s="3"/>
    </row>
    <row r="1673" spans="1:6" ht="12.75">
      <c r="A1673" s="3"/>
      <c r="B1673" s="3"/>
      <c r="C1673" s="3"/>
      <c r="D1673" s="3"/>
      <c r="E1673" s="3"/>
      <c r="F1673" s="3"/>
    </row>
    <row r="1674" spans="1:6" ht="12.75">
      <c r="A1674" s="3"/>
      <c r="B1674" s="3"/>
      <c r="C1674" s="3"/>
      <c r="D1674" s="3"/>
      <c r="E1674" s="3"/>
      <c r="F1674" s="3"/>
    </row>
    <row r="1675" spans="1:6" ht="12.75">
      <c r="A1675" s="3"/>
      <c r="B1675" s="3"/>
      <c r="C1675" s="3"/>
      <c r="D1675" s="3"/>
      <c r="E1675" s="3"/>
      <c r="F1675" s="3"/>
    </row>
    <row r="1676" spans="1:6" ht="12.75">
      <c r="A1676" s="3"/>
      <c r="B1676" s="3"/>
      <c r="C1676" s="3"/>
      <c r="D1676" s="3"/>
      <c r="E1676" s="3"/>
      <c r="F1676" s="2" t="s">
        <v>635</v>
      </c>
    </row>
    <row r="1677" spans="1:6" ht="12.75">
      <c r="A1677" s="75" t="s">
        <v>263</v>
      </c>
      <c r="B1677" s="75"/>
      <c r="C1677" s="75"/>
      <c r="D1677" s="75"/>
      <c r="E1677" s="75"/>
      <c r="F1677" s="75"/>
    </row>
    <row r="1678" spans="1:6" ht="12.75">
      <c r="A1678" s="75" t="s">
        <v>264</v>
      </c>
      <c r="B1678" s="75"/>
      <c r="C1678" s="75"/>
      <c r="D1678" s="75"/>
      <c r="E1678" s="75"/>
      <c r="F1678" s="75"/>
    </row>
    <row r="1679" spans="1:6" ht="12.75">
      <c r="A1679" s="75" t="s">
        <v>636</v>
      </c>
      <c r="B1679" s="75"/>
      <c r="C1679" s="75"/>
      <c r="D1679" s="75"/>
      <c r="E1679" s="75"/>
      <c r="F1679" s="75"/>
    </row>
    <row r="1680" spans="1:6" ht="12.75">
      <c r="A1680" s="3"/>
      <c r="B1680" s="3"/>
      <c r="C1680" s="2"/>
      <c r="D1680" s="2"/>
      <c r="E1680" s="2"/>
      <c r="F1680" s="3"/>
    </row>
    <row r="1681" spans="1:6" ht="12.75">
      <c r="A1681" s="73" t="s">
        <v>237</v>
      </c>
      <c r="B1681" s="73"/>
      <c r="C1681" s="73"/>
      <c r="D1681" s="73"/>
      <c r="E1681" s="73"/>
      <c r="F1681" s="4" t="s">
        <v>192</v>
      </c>
    </row>
    <row r="1682" spans="1:6" ht="12.75">
      <c r="A1682" s="4" t="s">
        <v>193</v>
      </c>
      <c r="B1682" s="4" t="s">
        <v>261</v>
      </c>
      <c r="C1682" s="4" t="s">
        <v>194</v>
      </c>
      <c r="D1682" s="4" t="s">
        <v>196</v>
      </c>
      <c r="E1682" s="4" t="s">
        <v>195</v>
      </c>
      <c r="F1682" s="100">
        <v>5</v>
      </c>
    </row>
    <row r="1683" spans="1:6" ht="12.75">
      <c r="A1683" s="4">
        <v>4883.1</v>
      </c>
      <c r="B1683" s="6">
        <v>512</v>
      </c>
      <c r="C1683" s="6">
        <v>772</v>
      </c>
      <c r="D1683" s="6" t="s">
        <v>278</v>
      </c>
      <c r="E1683" s="6">
        <v>3995</v>
      </c>
      <c r="F1683" s="101"/>
    </row>
    <row r="1684" spans="1:6" ht="12.75">
      <c r="A1684" s="8"/>
      <c r="B1684" s="9"/>
      <c r="C1684" s="9"/>
      <c r="D1684" s="9"/>
      <c r="E1684" s="9"/>
      <c r="F1684" s="10"/>
    </row>
    <row r="1685" spans="1:6" ht="12.75">
      <c r="A1685" s="103" t="s">
        <v>201</v>
      </c>
      <c r="B1685" s="15" t="s">
        <v>637</v>
      </c>
      <c r="C1685" s="100" t="s">
        <v>638</v>
      </c>
      <c r="D1685" s="13"/>
      <c r="E1685" s="13"/>
      <c r="F1685" s="13"/>
    </row>
    <row r="1686" spans="1:6" ht="12.75">
      <c r="A1686" s="104"/>
      <c r="B1686" s="15" t="s">
        <v>639</v>
      </c>
      <c r="C1686" s="101"/>
      <c r="D1686" s="13"/>
      <c r="E1686" s="13"/>
      <c r="F1686" s="13"/>
    </row>
    <row r="1687" spans="1:6" ht="12.75">
      <c r="A1687" s="22" t="s">
        <v>202</v>
      </c>
      <c r="B1687" s="15" t="s">
        <v>640</v>
      </c>
      <c r="C1687" s="14" t="s">
        <v>1279</v>
      </c>
      <c r="D1687" s="13"/>
      <c r="E1687" s="13"/>
      <c r="F1687" s="13"/>
    </row>
    <row r="1688" spans="1:6" ht="12.75">
      <c r="A1688" s="10"/>
      <c r="B1688" s="8"/>
      <c r="C1688" s="10"/>
      <c r="D1688" s="13"/>
      <c r="E1688" s="13"/>
      <c r="F1688" s="13"/>
    </row>
    <row r="1689" spans="1:6" ht="12.75">
      <c r="A1689" s="88" t="s">
        <v>236</v>
      </c>
      <c r="B1689" s="88"/>
      <c r="C1689" s="88"/>
      <c r="D1689" s="88"/>
      <c r="E1689" s="88"/>
      <c r="F1689" s="5">
        <f>F1693+F1694+F1695+F1696+F1697</f>
        <v>109381</v>
      </c>
    </row>
    <row r="1690" spans="1:6" ht="12.75">
      <c r="A1690" s="66" t="s">
        <v>242</v>
      </c>
      <c r="B1690" s="66"/>
      <c r="C1690" s="66"/>
      <c r="D1690" s="66"/>
      <c r="E1690" s="66"/>
      <c r="F1690" s="5"/>
    </row>
    <row r="1691" spans="1:6" ht="12.75">
      <c r="A1691" s="66" t="s">
        <v>641</v>
      </c>
      <c r="B1691" s="88"/>
      <c r="C1691" s="88"/>
      <c r="D1691" s="88"/>
      <c r="E1691" s="88"/>
      <c r="F1691" s="4">
        <v>55214</v>
      </c>
    </row>
    <row r="1692" spans="1:6" ht="12.75">
      <c r="A1692" s="66" t="s">
        <v>1281</v>
      </c>
      <c r="B1692" s="66"/>
      <c r="C1692" s="66"/>
      <c r="D1692" s="66"/>
      <c r="E1692" s="66"/>
      <c r="F1692" s="4">
        <v>38762</v>
      </c>
    </row>
    <row r="1693" spans="1:6" ht="12.75">
      <c r="A1693" s="66" t="s">
        <v>241</v>
      </c>
      <c r="B1693" s="66"/>
      <c r="C1693" s="66"/>
      <c r="D1693" s="66"/>
      <c r="E1693" s="66"/>
      <c r="F1693" s="4">
        <f>SUM(F1691:F1692)</f>
        <v>93976</v>
      </c>
    </row>
    <row r="1694" spans="1:6" ht="12.75">
      <c r="A1694" s="66" t="s">
        <v>642</v>
      </c>
      <c r="B1694" s="66"/>
      <c r="C1694" s="66"/>
      <c r="D1694" s="66"/>
      <c r="E1694" s="66"/>
      <c r="F1694" s="4">
        <v>3106</v>
      </c>
    </row>
    <row r="1695" spans="1:6" ht="12.75">
      <c r="A1695" s="66" t="s">
        <v>643</v>
      </c>
      <c r="B1695" s="66"/>
      <c r="C1695" s="66"/>
      <c r="D1695" s="66"/>
      <c r="E1695" s="66"/>
      <c r="F1695" s="4">
        <v>586</v>
      </c>
    </row>
    <row r="1696" spans="1:6" ht="12.75">
      <c r="A1696" s="66" t="s">
        <v>644</v>
      </c>
      <c r="B1696" s="66"/>
      <c r="C1696" s="66"/>
      <c r="D1696" s="66"/>
      <c r="E1696" s="66"/>
      <c r="F1696" s="4">
        <v>176</v>
      </c>
    </row>
    <row r="1697" spans="1:6" ht="12.75">
      <c r="A1697" s="66" t="s">
        <v>645</v>
      </c>
      <c r="B1697" s="66"/>
      <c r="C1697" s="66"/>
      <c r="D1697" s="66"/>
      <c r="E1697" s="66"/>
      <c r="F1697" s="4">
        <v>11537</v>
      </c>
    </row>
    <row r="1698" spans="1:6" ht="12.75">
      <c r="A1698" s="88" t="s">
        <v>197</v>
      </c>
      <c r="B1698" s="88"/>
      <c r="C1698" s="88"/>
      <c r="D1698" s="88"/>
      <c r="E1698" s="88"/>
      <c r="F1698" s="5">
        <f>F1699+F1700+F1701+F1702+F1703+F1704+F1705+F1706+F1707+F1708</f>
        <v>94066</v>
      </c>
    </row>
    <row r="1699" spans="1:6" ht="12.75">
      <c r="A1699" s="66" t="s">
        <v>646</v>
      </c>
      <c r="B1699" s="66"/>
      <c r="C1699" s="66"/>
      <c r="D1699" s="66"/>
      <c r="E1699" s="66"/>
      <c r="F1699" s="4">
        <v>31208</v>
      </c>
    </row>
    <row r="1700" spans="1:6" ht="12.75">
      <c r="A1700" s="66" t="s">
        <v>647</v>
      </c>
      <c r="B1700" s="66"/>
      <c r="C1700" s="66"/>
      <c r="D1700" s="66"/>
      <c r="E1700" s="66"/>
      <c r="F1700" s="4">
        <v>11439</v>
      </c>
    </row>
    <row r="1701" spans="1:6" ht="12.75">
      <c r="A1701" s="66" t="s">
        <v>648</v>
      </c>
      <c r="B1701" s="66"/>
      <c r="C1701" s="66"/>
      <c r="D1701" s="66"/>
      <c r="E1701" s="66"/>
      <c r="F1701" s="4">
        <v>24515</v>
      </c>
    </row>
    <row r="1702" spans="1:6" ht="12.75">
      <c r="A1702" s="66" t="s">
        <v>649</v>
      </c>
      <c r="B1702" s="66"/>
      <c r="C1702" s="66"/>
      <c r="D1702" s="66"/>
      <c r="E1702" s="66"/>
      <c r="F1702" s="4">
        <v>2511</v>
      </c>
    </row>
    <row r="1703" spans="1:6" ht="12.75">
      <c r="A1703" s="66" t="s">
        <v>650</v>
      </c>
      <c r="B1703" s="66"/>
      <c r="C1703" s="66"/>
      <c r="D1703" s="66"/>
      <c r="E1703" s="66"/>
      <c r="F1703" s="4">
        <v>586</v>
      </c>
    </row>
    <row r="1704" spans="1:6" ht="12.75">
      <c r="A1704" s="66" t="s">
        <v>651</v>
      </c>
      <c r="B1704" s="66"/>
      <c r="C1704" s="66"/>
      <c r="D1704" s="66"/>
      <c r="E1704" s="66"/>
      <c r="F1704" s="4">
        <v>12423</v>
      </c>
    </row>
    <row r="1705" spans="1:6" ht="12.75">
      <c r="A1705" s="66" t="s">
        <v>652</v>
      </c>
      <c r="B1705" s="66"/>
      <c r="C1705" s="66"/>
      <c r="D1705" s="66"/>
      <c r="E1705" s="66"/>
      <c r="F1705" s="4">
        <v>250</v>
      </c>
    </row>
    <row r="1706" spans="1:6" ht="12.75">
      <c r="A1706" s="66" t="s">
        <v>653</v>
      </c>
      <c r="B1706" s="66"/>
      <c r="C1706" s="66"/>
      <c r="D1706" s="66"/>
      <c r="E1706" s="66"/>
      <c r="F1706" s="4">
        <v>2930</v>
      </c>
    </row>
    <row r="1707" spans="1:6" ht="12.75">
      <c r="A1707" s="66" t="s">
        <v>654</v>
      </c>
      <c r="B1707" s="66"/>
      <c r="C1707" s="66"/>
      <c r="D1707" s="66"/>
      <c r="E1707" s="66"/>
      <c r="F1707" s="4">
        <v>2344</v>
      </c>
    </row>
    <row r="1708" spans="1:6" ht="12.75">
      <c r="A1708" s="67" t="s">
        <v>655</v>
      </c>
      <c r="B1708" s="68"/>
      <c r="C1708" s="68"/>
      <c r="D1708" s="68"/>
      <c r="E1708" s="69"/>
      <c r="F1708" s="4">
        <v>5860</v>
      </c>
    </row>
    <row r="1709" spans="1:6" ht="12.75">
      <c r="A1709" s="88" t="s">
        <v>300</v>
      </c>
      <c r="B1709" s="88"/>
      <c r="C1709" s="88"/>
      <c r="D1709" s="88"/>
      <c r="E1709" s="88"/>
      <c r="F1709" s="5">
        <v>179995</v>
      </c>
    </row>
    <row r="1710" spans="1:6" ht="12.75">
      <c r="A1710" s="88" t="s">
        <v>1428</v>
      </c>
      <c r="B1710" s="88"/>
      <c r="C1710" s="88"/>
      <c r="D1710" s="88"/>
      <c r="E1710" s="88"/>
      <c r="F1710" s="5">
        <v>32814</v>
      </c>
    </row>
    <row r="1711" spans="1:6" ht="12.75">
      <c r="A1711" s="88" t="s">
        <v>1429</v>
      </c>
      <c r="B1711" s="88"/>
      <c r="C1711" s="88"/>
      <c r="D1711" s="88"/>
      <c r="E1711" s="88"/>
      <c r="F1711" s="5">
        <v>56839</v>
      </c>
    </row>
    <row r="1712" spans="1:6" ht="12.75">
      <c r="A1712" s="85" t="s">
        <v>1430</v>
      </c>
      <c r="B1712" s="86"/>
      <c r="C1712" s="86"/>
      <c r="D1712" s="86"/>
      <c r="E1712" s="87"/>
      <c r="F1712" s="5">
        <v>293</v>
      </c>
    </row>
    <row r="1713" spans="1:6" ht="12.75">
      <c r="A1713" s="88" t="s">
        <v>199</v>
      </c>
      <c r="B1713" s="88"/>
      <c r="C1713" s="88"/>
      <c r="D1713" s="88"/>
      <c r="E1713" s="88"/>
      <c r="F1713" s="16">
        <f>F1689+F1698+F1709+F1710+F1711+F1712</f>
        <v>473388</v>
      </c>
    </row>
    <row r="1714" spans="1:6" ht="12.75">
      <c r="A1714" s="88" t="s">
        <v>200</v>
      </c>
      <c r="B1714" s="88"/>
      <c r="C1714" s="88"/>
      <c r="D1714" s="88"/>
      <c r="E1714" s="88"/>
      <c r="F1714" s="16">
        <f>F1713*6/100</f>
        <v>28403.28</v>
      </c>
    </row>
    <row r="1715" spans="1:6" ht="12.75">
      <c r="A1715" s="85" t="s">
        <v>245</v>
      </c>
      <c r="B1715" s="86"/>
      <c r="C1715" s="86"/>
      <c r="D1715" s="86"/>
      <c r="E1715" s="87"/>
      <c r="F1715" s="16">
        <f>C1722*6/100</f>
        <v>32029.2</v>
      </c>
    </row>
    <row r="1716" spans="1:6" ht="12.75">
      <c r="A1716" s="88" t="s">
        <v>198</v>
      </c>
      <c r="B1716" s="88"/>
      <c r="C1716" s="88"/>
      <c r="D1716" s="88"/>
      <c r="E1716" s="88"/>
      <c r="F1716" s="16">
        <f>SUM(F1713:F1715)</f>
        <v>533820.48</v>
      </c>
    </row>
    <row r="1717" spans="1:6" ht="12.75">
      <c r="A1717" s="88" t="s">
        <v>1431</v>
      </c>
      <c r="B1717" s="88"/>
      <c r="C1717" s="88"/>
      <c r="D1717" s="88"/>
      <c r="E1717" s="88"/>
      <c r="F1717" s="18">
        <f>F1716/A1683/12</f>
        <v>9.109999795212056</v>
      </c>
    </row>
    <row r="1718" spans="1:6" ht="12.75">
      <c r="A1718" s="3" t="s">
        <v>271</v>
      </c>
      <c r="B1718" s="3"/>
      <c r="C1718" s="3"/>
      <c r="D1718" s="3"/>
      <c r="E1718" s="3"/>
      <c r="F1718" s="3"/>
    </row>
    <row r="1719" spans="1:6" ht="12.75">
      <c r="A1719" s="3"/>
      <c r="B1719" s="3"/>
      <c r="C1719" s="2"/>
      <c r="D1719" s="3"/>
      <c r="E1719" s="3"/>
      <c r="F1719" s="3"/>
    </row>
    <row r="1720" spans="1:6" ht="12.75">
      <c r="A1720" s="65" t="s">
        <v>337</v>
      </c>
      <c r="B1720" s="65"/>
      <c r="C1720" s="54">
        <f>F1711/F1716</f>
        <v>0.10647586994039644</v>
      </c>
      <c r="D1720" s="66" t="s">
        <v>1829</v>
      </c>
      <c r="E1720" s="66"/>
      <c r="F1720" s="3"/>
    </row>
    <row r="1721" spans="1:6" ht="12.75">
      <c r="A1721" s="3"/>
      <c r="B1721" s="3"/>
      <c r="C1721" s="3"/>
      <c r="D1721" s="3"/>
      <c r="E1721" s="3"/>
      <c r="F1721" s="3"/>
    </row>
    <row r="1722" spans="1:6" ht="12.75">
      <c r="A1722" s="5" t="s">
        <v>244</v>
      </c>
      <c r="B1722" s="5" t="s">
        <v>1432</v>
      </c>
      <c r="C1722" s="5">
        <v>533820</v>
      </c>
      <c r="D1722" s="2"/>
      <c r="E1722" s="2"/>
      <c r="F1722" s="2"/>
    </row>
    <row r="1739" spans="1:6" ht="12.75">
      <c r="A1739" s="3"/>
      <c r="B1739" s="3"/>
      <c r="C1739" s="3"/>
      <c r="D1739" s="3"/>
      <c r="E1739" s="3"/>
      <c r="F1739" s="3"/>
    </row>
    <row r="1740" spans="1:6" ht="12.75">
      <c r="A1740" s="3"/>
      <c r="B1740" s="3"/>
      <c r="C1740" s="3"/>
      <c r="D1740" s="3"/>
      <c r="E1740" s="3"/>
      <c r="F1740" s="3" t="s">
        <v>1433</v>
      </c>
    </row>
    <row r="1741" spans="1:6" ht="12.75">
      <c r="A1741" s="30"/>
      <c r="B1741" s="30"/>
      <c r="C1741" s="30"/>
      <c r="D1741" s="30"/>
      <c r="E1741" s="30"/>
      <c r="F1741" s="30"/>
    </row>
    <row r="1742" spans="1:6" ht="12.75">
      <c r="A1742" s="75" t="s">
        <v>263</v>
      </c>
      <c r="B1742" s="75"/>
      <c r="C1742" s="75"/>
      <c r="D1742" s="75"/>
      <c r="E1742" s="75"/>
      <c r="F1742" s="75"/>
    </row>
    <row r="1743" spans="1:6" ht="12.75">
      <c r="A1743" s="75" t="s">
        <v>264</v>
      </c>
      <c r="B1743" s="75"/>
      <c r="C1743" s="75"/>
      <c r="D1743" s="75"/>
      <c r="E1743" s="75"/>
      <c r="F1743" s="75"/>
    </row>
    <row r="1744" spans="1:6" ht="12.75">
      <c r="A1744" s="75" t="s">
        <v>1434</v>
      </c>
      <c r="B1744" s="75"/>
      <c r="C1744" s="75"/>
      <c r="D1744" s="75"/>
      <c r="E1744" s="75"/>
      <c r="F1744" s="75"/>
    </row>
    <row r="1745" spans="1:6" ht="12.75">
      <c r="A1745" s="3"/>
      <c r="B1745" s="3"/>
      <c r="C1745" s="2"/>
      <c r="D1745" s="2"/>
      <c r="E1745" s="2"/>
      <c r="F1745" s="3"/>
    </row>
    <row r="1746" spans="1:6" ht="12.75">
      <c r="A1746" s="73" t="s">
        <v>237</v>
      </c>
      <c r="B1746" s="73"/>
      <c r="C1746" s="73"/>
      <c r="D1746" s="73"/>
      <c r="E1746" s="73"/>
      <c r="F1746" s="4" t="s">
        <v>192</v>
      </c>
    </row>
    <row r="1747" spans="1:6" ht="12.75">
      <c r="A1747" s="4" t="s">
        <v>193</v>
      </c>
      <c r="B1747" s="4" t="s">
        <v>261</v>
      </c>
      <c r="C1747" s="4" t="s">
        <v>194</v>
      </c>
      <c r="D1747" s="4" t="s">
        <v>196</v>
      </c>
      <c r="E1747" s="4" t="s">
        <v>195</v>
      </c>
      <c r="F1747" s="14">
        <v>12</v>
      </c>
    </row>
    <row r="1748" spans="1:6" ht="12.75">
      <c r="A1748" s="4">
        <v>3526.4</v>
      </c>
      <c r="B1748" s="6">
        <v>517</v>
      </c>
      <c r="C1748" s="6">
        <v>848.5</v>
      </c>
      <c r="D1748" s="6" t="s">
        <v>278</v>
      </c>
      <c r="E1748" s="31">
        <v>155.65</v>
      </c>
      <c r="F1748" s="14" t="s">
        <v>1435</v>
      </c>
    </row>
    <row r="1749" spans="1:6" ht="12.75">
      <c r="A1749" s="8"/>
      <c r="B1749" s="9"/>
      <c r="C1749" s="9"/>
      <c r="D1749" s="9"/>
      <c r="E1749" s="9"/>
      <c r="F1749" s="10"/>
    </row>
    <row r="1750" spans="1:6" ht="12.75">
      <c r="A1750" s="65" t="s">
        <v>201</v>
      </c>
      <c r="B1750" s="15" t="s">
        <v>1436</v>
      </c>
      <c r="C1750" s="74" t="s">
        <v>1308</v>
      </c>
      <c r="D1750" s="13"/>
      <c r="E1750" s="13"/>
      <c r="F1750" s="13"/>
    </row>
    <row r="1751" spans="1:6" ht="12.75">
      <c r="A1751" s="65"/>
      <c r="B1751" s="15" t="s">
        <v>1437</v>
      </c>
      <c r="C1751" s="74"/>
      <c r="D1751" s="13"/>
      <c r="E1751" s="13"/>
      <c r="F1751" s="13"/>
    </row>
    <row r="1752" spans="1:6" ht="12.75">
      <c r="A1752" s="22" t="s">
        <v>202</v>
      </c>
      <c r="B1752" s="15" t="s">
        <v>1438</v>
      </c>
      <c r="C1752" s="14" t="s">
        <v>1439</v>
      </c>
      <c r="D1752" s="13"/>
      <c r="E1752" s="13"/>
      <c r="F1752" s="13"/>
    </row>
    <row r="1753" spans="1:6" ht="12.75">
      <c r="A1753" s="22" t="s">
        <v>1440</v>
      </c>
      <c r="B1753" s="15" t="s">
        <v>1441</v>
      </c>
      <c r="C1753" s="14" t="s">
        <v>1442</v>
      </c>
      <c r="D1753" s="13"/>
      <c r="E1753" s="13"/>
      <c r="F1753" s="13"/>
    </row>
    <row r="1754" spans="1:6" ht="12.75">
      <c r="A1754" s="10"/>
      <c r="B1754" s="8"/>
      <c r="C1754" s="10"/>
      <c r="D1754" s="13"/>
      <c r="E1754" s="13"/>
      <c r="F1754" s="55"/>
    </row>
    <row r="1755" spans="1:6" ht="12.75">
      <c r="A1755" s="88" t="s">
        <v>236</v>
      </c>
      <c r="B1755" s="88"/>
      <c r="C1755" s="88"/>
      <c r="D1755" s="88"/>
      <c r="E1755" s="88"/>
      <c r="F1755" s="5">
        <f>F1760+F1761+F1762+F1763+F1764</f>
        <v>73686</v>
      </c>
    </row>
    <row r="1756" spans="1:6" ht="12.75">
      <c r="A1756" s="66" t="s">
        <v>242</v>
      </c>
      <c r="B1756" s="66"/>
      <c r="C1756" s="66"/>
      <c r="D1756" s="66"/>
      <c r="E1756" s="66"/>
      <c r="F1756" s="5"/>
    </row>
    <row r="1757" spans="1:6" ht="12.75">
      <c r="A1757" s="66" t="s">
        <v>1443</v>
      </c>
      <c r="B1757" s="88"/>
      <c r="C1757" s="88"/>
      <c r="D1757" s="88"/>
      <c r="E1757" s="88"/>
      <c r="F1757" s="4">
        <v>32157</v>
      </c>
    </row>
    <row r="1758" spans="1:6" ht="12.75">
      <c r="A1758" s="66" t="s">
        <v>1444</v>
      </c>
      <c r="B1758" s="66"/>
      <c r="C1758" s="66"/>
      <c r="D1758" s="66"/>
      <c r="E1758" s="66"/>
      <c r="F1758" s="4">
        <v>29221</v>
      </c>
    </row>
    <row r="1759" spans="1:6" ht="12.75">
      <c r="A1759" s="67" t="s">
        <v>1445</v>
      </c>
      <c r="B1759" s="68"/>
      <c r="C1759" s="68"/>
      <c r="D1759" s="68"/>
      <c r="E1759" s="69"/>
      <c r="F1759" s="4">
        <v>1640</v>
      </c>
    </row>
    <row r="1760" spans="1:6" ht="12.75">
      <c r="A1760" s="66" t="s">
        <v>241</v>
      </c>
      <c r="B1760" s="66"/>
      <c r="C1760" s="66"/>
      <c r="D1760" s="66"/>
      <c r="E1760" s="66"/>
      <c r="F1760" s="4">
        <f>SUM(F1757:F1759)</f>
        <v>63018</v>
      </c>
    </row>
    <row r="1761" spans="1:6" ht="12.75">
      <c r="A1761" s="66" t="s">
        <v>1446</v>
      </c>
      <c r="B1761" s="66"/>
      <c r="C1761" s="66"/>
      <c r="D1761" s="66"/>
      <c r="E1761" s="66"/>
      <c r="F1761" s="4">
        <v>2243</v>
      </c>
    </row>
    <row r="1762" spans="1:6" ht="12.75">
      <c r="A1762" s="66" t="s">
        <v>1447</v>
      </c>
      <c r="B1762" s="66"/>
      <c r="C1762" s="66"/>
      <c r="D1762" s="66"/>
      <c r="E1762" s="66"/>
      <c r="F1762" s="4">
        <v>423</v>
      </c>
    </row>
    <row r="1763" spans="1:6" ht="12.75">
      <c r="A1763" s="66" t="s">
        <v>1448</v>
      </c>
      <c r="B1763" s="66"/>
      <c r="C1763" s="66"/>
      <c r="D1763" s="66"/>
      <c r="E1763" s="66"/>
      <c r="F1763" s="4">
        <v>127</v>
      </c>
    </row>
    <row r="1764" spans="1:6" ht="12.75">
      <c r="A1764" s="66" t="s">
        <v>1449</v>
      </c>
      <c r="B1764" s="66"/>
      <c r="C1764" s="66"/>
      <c r="D1764" s="66"/>
      <c r="E1764" s="66"/>
      <c r="F1764" s="4">
        <v>7875</v>
      </c>
    </row>
    <row r="1765" spans="1:6" ht="12.75">
      <c r="A1765" s="88" t="s">
        <v>197</v>
      </c>
      <c r="B1765" s="88"/>
      <c r="C1765" s="88"/>
      <c r="D1765" s="88"/>
      <c r="E1765" s="88"/>
      <c r="F1765" s="5">
        <f>F1766+F1767+F1768+F1769+F1770+F1771+F1772+F1773+F1774+F1775</f>
        <v>119065</v>
      </c>
    </row>
    <row r="1766" spans="1:6" ht="12.75">
      <c r="A1766" s="66" t="s">
        <v>1450</v>
      </c>
      <c r="B1766" s="66"/>
      <c r="C1766" s="66"/>
      <c r="D1766" s="66"/>
      <c r="E1766" s="66"/>
      <c r="F1766" s="4">
        <v>21239</v>
      </c>
    </row>
    <row r="1767" spans="1:6" ht="12.75">
      <c r="A1767" s="66" t="s">
        <v>1451</v>
      </c>
      <c r="B1767" s="66"/>
      <c r="C1767" s="66"/>
      <c r="D1767" s="66"/>
      <c r="E1767" s="66"/>
      <c r="F1767" s="4">
        <v>7785</v>
      </c>
    </row>
    <row r="1768" spans="1:6" ht="12.75">
      <c r="A1768" s="66" t="s">
        <v>1452</v>
      </c>
      <c r="B1768" s="66"/>
      <c r="C1768" s="66"/>
      <c r="D1768" s="66"/>
      <c r="E1768" s="66"/>
      <c r="F1768" s="4">
        <v>68248</v>
      </c>
    </row>
    <row r="1769" spans="1:6" ht="12.75">
      <c r="A1769" s="66" t="s">
        <v>1453</v>
      </c>
      <c r="B1769" s="66"/>
      <c r="C1769" s="66"/>
      <c r="D1769" s="66"/>
      <c r="E1769" s="66"/>
      <c r="F1769" s="4">
        <v>767</v>
      </c>
    </row>
    <row r="1770" spans="1:6" ht="12.75">
      <c r="A1770" s="66" t="s">
        <v>1454</v>
      </c>
      <c r="B1770" s="66"/>
      <c r="C1770" s="66"/>
      <c r="D1770" s="66"/>
      <c r="E1770" s="66"/>
      <c r="F1770" s="4">
        <v>423</v>
      </c>
    </row>
    <row r="1771" spans="1:6" ht="12.75">
      <c r="A1771" s="66" t="s">
        <v>709</v>
      </c>
      <c r="B1771" s="66"/>
      <c r="C1771" s="66"/>
      <c r="D1771" s="66"/>
      <c r="E1771" s="66"/>
      <c r="F1771" s="4">
        <v>8971</v>
      </c>
    </row>
    <row r="1772" spans="1:6" ht="12.75">
      <c r="A1772" s="66" t="s">
        <v>54</v>
      </c>
      <c r="B1772" s="66"/>
      <c r="C1772" s="66"/>
      <c r="D1772" s="66"/>
      <c r="E1772" s="66"/>
      <c r="F1772" s="4">
        <v>67</v>
      </c>
    </row>
    <row r="1773" spans="1:6" ht="12.75">
      <c r="A1773" s="66" t="s">
        <v>710</v>
      </c>
      <c r="B1773" s="66"/>
      <c r="C1773" s="66"/>
      <c r="D1773" s="66"/>
      <c r="E1773" s="66"/>
      <c r="F1773" s="4">
        <v>2116</v>
      </c>
    </row>
    <row r="1774" spans="1:6" ht="12.75">
      <c r="A1774" s="66" t="s">
        <v>711</v>
      </c>
      <c r="B1774" s="66"/>
      <c r="C1774" s="66"/>
      <c r="D1774" s="66"/>
      <c r="E1774" s="66"/>
      <c r="F1774" s="4">
        <v>1693</v>
      </c>
    </row>
    <row r="1775" spans="1:6" ht="12.75">
      <c r="A1775" s="67" t="s">
        <v>712</v>
      </c>
      <c r="B1775" s="68"/>
      <c r="C1775" s="68"/>
      <c r="D1775" s="68"/>
      <c r="E1775" s="69"/>
      <c r="F1775" s="4">
        <v>7756</v>
      </c>
    </row>
    <row r="1776" spans="1:6" ht="12.75">
      <c r="A1776" s="85" t="s">
        <v>534</v>
      </c>
      <c r="B1776" s="86"/>
      <c r="C1776" s="86"/>
      <c r="D1776" s="86"/>
      <c r="E1776" s="87"/>
      <c r="F1776" s="5">
        <f>F1777+F1779+F1780+F1781+F1782</f>
        <v>142795</v>
      </c>
    </row>
    <row r="1777" spans="1:6" ht="12.75">
      <c r="A1777" s="70" t="s">
        <v>713</v>
      </c>
      <c r="B1777" s="71"/>
      <c r="C1777" s="71"/>
      <c r="D1777" s="71"/>
      <c r="E1777" s="72"/>
      <c r="F1777" s="4">
        <v>135908</v>
      </c>
    </row>
    <row r="1778" spans="1:6" ht="12.75">
      <c r="A1778" s="70" t="s">
        <v>536</v>
      </c>
      <c r="B1778" s="71"/>
      <c r="C1778" s="71"/>
      <c r="D1778" s="71"/>
      <c r="E1778" s="72"/>
      <c r="F1778" s="4"/>
    </row>
    <row r="1779" spans="1:6" ht="12.75">
      <c r="A1779" s="67" t="s">
        <v>1118</v>
      </c>
      <c r="B1779" s="68"/>
      <c r="C1779" s="68"/>
      <c r="D1779" s="68"/>
      <c r="E1779" s="69"/>
      <c r="F1779" s="4">
        <v>3192</v>
      </c>
    </row>
    <row r="1780" spans="1:6" ht="12.75">
      <c r="A1780" s="67" t="s">
        <v>1119</v>
      </c>
      <c r="B1780" s="68"/>
      <c r="C1780" s="68"/>
      <c r="D1780" s="68"/>
      <c r="E1780" s="69"/>
      <c r="F1780" s="4">
        <v>3404</v>
      </c>
    </row>
    <row r="1781" spans="1:6" ht="12.75">
      <c r="A1781" s="67" t="s">
        <v>1120</v>
      </c>
      <c r="B1781" s="68"/>
      <c r="C1781" s="68"/>
      <c r="D1781" s="68"/>
      <c r="E1781" s="69"/>
      <c r="F1781" s="4">
        <v>112</v>
      </c>
    </row>
    <row r="1782" spans="1:6" ht="12.75">
      <c r="A1782" s="70" t="s">
        <v>1121</v>
      </c>
      <c r="B1782" s="71"/>
      <c r="C1782" s="71"/>
      <c r="D1782" s="71"/>
      <c r="E1782" s="72"/>
      <c r="F1782" s="4">
        <v>179</v>
      </c>
    </row>
    <row r="1783" spans="1:6" ht="12.75">
      <c r="A1783" s="88" t="s">
        <v>335</v>
      </c>
      <c r="B1783" s="88"/>
      <c r="C1783" s="88"/>
      <c r="D1783" s="88"/>
      <c r="E1783" s="88"/>
      <c r="F1783" s="5">
        <v>28423</v>
      </c>
    </row>
    <row r="1784" spans="1:6" ht="12.75">
      <c r="A1784" s="88" t="s">
        <v>1122</v>
      </c>
      <c r="B1784" s="88"/>
      <c r="C1784" s="88"/>
      <c r="D1784" s="88"/>
      <c r="E1784" s="88"/>
      <c r="F1784" s="5">
        <v>23697</v>
      </c>
    </row>
    <row r="1785" spans="1:6" ht="12.75">
      <c r="A1785" s="88" t="s">
        <v>1123</v>
      </c>
      <c r="B1785" s="88"/>
      <c r="C1785" s="88"/>
      <c r="D1785" s="88"/>
      <c r="E1785" s="88"/>
      <c r="F1785" s="5">
        <v>41047</v>
      </c>
    </row>
    <row r="1786" spans="1:6" ht="12.75">
      <c r="A1786" s="85" t="s">
        <v>1124</v>
      </c>
      <c r="B1786" s="86"/>
      <c r="C1786" s="86"/>
      <c r="D1786" s="86"/>
      <c r="E1786" s="87"/>
      <c r="F1786" s="5">
        <v>212</v>
      </c>
    </row>
    <row r="1787" spans="1:6" ht="12.75">
      <c r="A1787" s="88" t="s">
        <v>199</v>
      </c>
      <c r="B1787" s="88"/>
      <c r="C1787" s="88"/>
      <c r="D1787" s="88"/>
      <c r="E1787" s="88"/>
      <c r="F1787" s="16">
        <f>F1755+F1765+F1776+F1783+F1784+F1785+F1786</f>
        <v>428925</v>
      </c>
    </row>
    <row r="1788" spans="1:6" ht="12.75">
      <c r="A1788" s="88" t="s">
        <v>200</v>
      </c>
      <c r="B1788" s="88"/>
      <c r="C1788" s="88"/>
      <c r="D1788" s="88"/>
      <c r="E1788" s="88"/>
      <c r="F1788" s="16">
        <f>F1787*6/100</f>
        <v>25735.5</v>
      </c>
    </row>
    <row r="1789" spans="1:6" ht="12.75">
      <c r="A1789" s="85" t="s">
        <v>245</v>
      </c>
      <c r="B1789" s="86"/>
      <c r="C1789" s="86"/>
      <c r="D1789" s="86"/>
      <c r="E1789" s="87"/>
      <c r="F1789" s="16">
        <f>C1796*6/100</f>
        <v>29020.86</v>
      </c>
    </row>
    <row r="1790" spans="1:6" ht="12.75">
      <c r="A1790" s="88" t="s">
        <v>198</v>
      </c>
      <c r="B1790" s="88"/>
      <c r="C1790" s="88"/>
      <c r="D1790" s="88"/>
      <c r="E1790" s="88"/>
      <c r="F1790" s="16">
        <f>SUM(F1787:F1789)</f>
        <v>483681.36</v>
      </c>
    </row>
    <row r="1791" spans="1:6" ht="12.75">
      <c r="A1791" s="88" t="s">
        <v>1125</v>
      </c>
      <c r="B1791" s="88"/>
      <c r="C1791" s="88"/>
      <c r="D1791" s="88"/>
      <c r="E1791" s="88"/>
      <c r="F1791" s="18">
        <f>F1790/A1748/12</f>
        <v>11.430007940108892</v>
      </c>
    </row>
    <row r="1792" spans="1:6" ht="12.75">
      <c r="A1792" s="3" t="s">
        <v>271</v>
      </c>
      <c r="B1792" s="3"/>
      <c r="C1792" s="3"/>
      <c r="D1792" s="3"/>
      <c r="E1792" s="3"/>
      <c r="F1792" s="3"/>
    </row>
    <row r="1793" spans="1:6" ht="12.75">
      <c r="A1793" s="3"/>
      <c r="B1793" s="3"/>
      <c r="C1793" s="2" t="s">
        <v>1126</v>
      </c>
      <c r="D1793" s="3"/>
      <c r="E1793" s="3"/>
      <c r="F1793" s="3"/>
    </row>
    <row r="1794" spans="1:6" ht="12.75">
      <c r="A1794" s="66" t="s">
        <v>337</v>
      </c>
      <c r="B1794" s="66"/>
      <c r="C1794" s="56">
        <f>F1785/F1790*100</f>
        <v>8.486372102493261</v>
      </c>
      <c r="D1794" s="66" t="s">
        <v>274</v>
      </c>
      <c r="E1794" s="66"/>
      <c r="F1794" s="3"/>
    </row>
    <row r="1795" spans="1:6" ht="12.75">
      <c r="A1795" s="3"/>
      <c r="B1795" s="3"/>
      <c r="C1795" s="3"/>
      <c r="D1795" s="3"/>
      <c r="E1795" s="3"/>
      <c r="F1795" s="3"/>
    </row>
    <row r="1796" spans="1:6" ht="12.75">
      <c r="A1796" s="5" t="s">
        <v>244</v>
      </c>
      <c r="B1796" s="5" t="s">
        <v>1127</v>
      </c>
      <c r="C1796" s="5">
        <v>483681</v>
      </c>
      <c r="D1796" s="2"/>
      <c r="E1796" s="2"/>
      <c r="F1796" s="2"/>
    </row>
    <row r="1800" spans="1:6" ht="12.75">
      <c r="A1800" s="3"/>
      <c r="B1800" s="3"/>
      <c r="C1800" s="3"/>
      <c r="D1800" s="3"/>
      <c r="E1800" s="3"/>
      <c r="F1800" s="2" t="s">
        <v>864</v>
      </c>
    </row>
    <row r="1801" spans="1:6" ht="12.75">
      <c r="A1801" s="75"/>
      <c r="B1801" s="75"/>
      <c r="C1801" s="75"/>
      <c r="D1801" s="75"/>
      <c r="E1801" s="75"/>
      <c r="F1801" s="75"/>
    </row>
    <row r="1802" spans="1:6" ht="12.75">
      <c r="A1802" s="75" t="s">
        <v>263</v>
      </c>
      <c r="B1802" s="75"/>
      <c r="C1802" s="75"/>
      <c r="D1802" s="75"/>
      <c r="E1802" s="75"/>
      <c r="F1802" s="75"/>
    </row>
    <row r="1803" spans="1:6" ht="12.75">
      <c r="A1803" s="75" t="s">
        <v>264</v>
      </c>
      <c r="B1803" s="75"/>
      <c r="C1803" s="75"/>
      <c r="D1803" s="75"/>
      <c r="E1803" s="75"/>
      <c r="F1803" s="75"/>
    </row>
    <row r="1804" spans="1:6" ht="12.75">
      <c r="A1804" s="75" t="s">
        <v>865</v>
      </c>
      <c r="B1804" s="75"/>
      <c r="C1804" s="75"/>
      <c r="D1804" s="75"/>
      <c r="E1804" s="75"/>
      <c r="F1804" s="75"/>
    </row>
    <row r="1805" spans="1:6" ht="12.75">
      <c r="A1805" s="3"/>
      <c r="B1805" s="3"/>
      <c r="C1805" s="2"/>
      <c r="D1805" s="2"/>
      <c r="E1805" s="2"/>
      <c r="F1805" s="3"/>
    </row>
    <row r="1806" spans="1:6" ht="12.75">
      <c r="A1806" s="73" t="s">
        <v>237</v>
      </c>
      <c r="B1806" s="73"/>
      <c r="C1806" s="73"/>
      <c r="D1806" s="73"/>
      <c r="E1806" s="73"/>
      <c r="F1806" s="4" t="s">
        <v>192</v>
      </c>
    </row>
    <row r="1807" spans="1:6" ht="12.75">
      <c r="A1807" s="4" t="s">
        <v>193</v>
      </c>
      <c r="B1807" s="4" t="s">
        <v>261</v>
      </c>
      <c r="C1807" s="4" t="s">
        <v>194</v>
      </c>
      <c r="D1807" s="4" t="s">
        <v>196</v>
      </c>
      <c r="E1807" s="4" t="s">
        <v>195</v>
      </c>
      <c r="F1807" s="14">
        <v>12</v>
      </c>
    </row>
    <row r="1808" spans="1:6" ht="12.75">
      <c r="A1808" s="56">
        <v>3505.2</v>
      </c>
      <c r="B1808" s="6">
        <v>517</v>
      </c>
      <c r="C1808" s="31">
        <v>815.75</v>
      </c>
      <c r="D1808" s="6" t="s">
        <v>278</v>
      </c>
      <c r="E1808" s="6">
        <v>340.2</v>
      </c>
      <c r="F1808" s="14" t="s">
        <v>1435</v>
      </c>
    </row>
    <row r="1809" spans="1:6" ht="12.75">
      <c r="A1809" s="8"/>
      <c r="B1809" s="9"/>
      <c r="C1809" s="9"/>
      <c r="D1809" s="9"/>
      <c r="E1809" s="9"/>
      <c r="F1809" s="10"/>
    </row>
    <row r="1810" spans="1:6" ht="12.75">
      <c r="A1810" s="65" t="s">
        <v>201</v>
      </c>
      <c r="B1810" s="15" t="s">
        <v>866</v>
      </c>
      <c r="C1810" s="74" t="s">
        <v>1308</v>
      </c>
      <c r="D1810" s="13"/>
      <c r="E1810" s="13"/>
      <c r="F1810" s="13"/>
    </row>
    <row r="1811" spans="1:6" ht="12.75">
      <c r="A1811" s="65"/>
      <c r="B1811" s="15" t="s">
        <v>867</v>
      </c>
      <c r="C1811" s="74"/>
      <c r="D1811" s="13"/>
      <c r="E1811" s="13"/>
      <c r="F1811" s="13"/>
    </row>
    <row r="1812" spans="1:6" ht="12.75">
      <c r="A1812" s="22" t="s">
        <v>202</v>
      </c>
      <c r="B1812" s="15" t="s">
        <v>868</v>
      </c>
      <c r="C1812" s="14" t="s">
        <v>1439</v>
      </c>
      <c r="D1812" s="13"/>
      <c r="E1812" s="13"/>
      <c r="F1812" s="13"/>
    </row>
    <row r="1813" spans="1:6" ht="12.75">
      <c r="A1813" s="22" t="s">
        <v>1440</v>
      </c>
      <c r="B1813" s="15" t="s">
        <v>869</v>
      </c>
      <c r="C1813" s="14" t="s">
        <v>1442</v>
      </c>
      <c r="D1813" s="13"/>
      <c r="E1813" s="13"/>
      <c r="F1813" s="13"/>
    </row>
    <row r="1814" spans="1:6" ht="12.75">
      <c r="A1814" s="10"/>
      <c r="B1814" s="8"/>
      <c r="C1814" s="10"/>
      <c r="D1814" s="13"/>
      <c r="E1814" s="13"/>
      <c r="F1814" s="55"/>
    </row>
    <row r="1815" spans="1:6" ht="12.75">
      <c r="A1815" s="88" t="s">
        <v>236</v>
      </c>
      <c r="B1815" s="88"/>
      <c r="C1815" s="88"/>
      <c r="D1815" s="88"/>
      <c r="E1815" s="88"/>
      <c r="F1815" s="5">
        <f>F1820+F1821+F1822+F1823+F1824</f>
        <v>90019</v>
      </c>
    </row>
    <row r="1816" spans="1:6" ht="12.75">
      <c r="A1816" s="66" t="s">
        <v>242</v>
      </c>
      <c r="B1816" s="66"/>
      <c r="C1816" s="66"/>
      <c r="D1816" s="66"/>
      <c r="E1816" s="66"/>
      <c r="F1816" s="5"/>
    </row>
    <row r="1817" spans="1:6" ht="12.75">
      <c r="A1817" s="66" t="s">
        <v>870</v>
      </c>
      <c r="B1817" s="88"/>
      <c r="C1817" s="88"/>
      <c r="D1817" s="88"/>
      <c r="E1817" s="88"/>
      <c r="F1817" s="4">
        <v>32157</v>
      </c>
    </row>
    <row r="1818" spans="1:6" ht="12.75">
      <c r="A1818" s="66" t="s">
        <v>1444</v>
      </c>
      <c r="B1818" s="66"/>
      <c r="C1818" s="66"/>
      <c r="D1818" s="66"/>
      <c r="E1818" s="66"/>
      <c r="F1818" s="4">
        <v>29221</v>
      </c>
    </row>
    <row r="1819" spans="1:6" ht="12.75">
      <c r="A1819" s="67" t="s">
        <v>1445</v>
      </c>
      <c r="B1819" s="68"/>
      <c r="C1819" s="68"/>
      <c r="D1819" s="68"/>
      <c r="E1819" s="69"/>
      <c r="F1819" s="4">
        <v>17890</v>
      </c>
    </row>
    <row r="1820" spans="1:6" ht="12.75">
      <c r="A1820" s="66" t="s">
        <v>1</v>
      </c>
      <c r="B1820" s="66"/>
      <c r="C1820" s="66"/>
      <c r="D1820" s="66"/>
      <c r="E1820" s="66"/>
      <c r="F1820" s="4">
        <f>SUM(F1817:F1819)</f>
        <v>79268</v>
      </c>
    </row>
    <row r="1821" spans="1:6" ht="12.75">
      <c r="A1821" s="66" t="s">
        <v>871</v>
      </c>
      <c r="B1821" s="66"/>
      <c r="C1821" s="66"/>
      <c r="D1821" s="66"/>
      <c r="E1821" s="66"/>
      <c r="F1821" s="4">
        <v>2229</v>
      </c>
    </row>
    <row r="1822" spans="1:6" ht="12.75">
      <c r="A1822" s="66" t="s">
        <v>872</v>
      </c>
      <c r="B1822" s="66"/>
      <c r="C1822" s="66"/>
      <c r="D1822" s="66"/>
      <c r="E1822" s="66"/>
      <c r="F1822" s="4">
        <v>421</v>
      </c>
    </row>
    <row r="1823" spans="1:6" ht="12.75">
      <c r="A1823" s="66" t="s">
        <v>873</v>
      </c>
      <c r="B1823" s="66"/>
      <c r="C1823" s="66"/>
      <c r="D1823" s="66"/>
      <c r="E1823" s="66"/>
      <c r="F1823" s="4">
        <v>126</v>
      </c>
    </row>
    <row r="1824" spans="1:6" ht="12.75">
      <c r="A1824" s="66" t="s">
        <v>874</v>
      </c>
      <c r="B1824" s="66"/>
      <c r="C1824" s="66"/>
      <c r="D1824" s="66"/>
      <c r="E1824" s="66"/>
      <c r="F1824" s="4">
        <v>7975</v>
      </c>
    </row>
    <row r="1825" spans="1:6" ht="12.75">
      <c r="A1825" s="88" t="s">
        <v>197</v>
      </c>
      <c r="B1825" s="88"/>
      <c r="C1825" s="88"/>
      <c r="D1825" s="88"/>
      <c r="E1825" s="88"/>
      <c r="F1825" s="5">
        <f>F1826+F1827+F1828+F1829+F1830+F1831+F1832+F1833+F1834+F1835</f>
        <v>103221</v>
      </c>
    </row>
    <row r="1826" spans="1:6" ht="12.75">
      <c r="A1826" s="66" t="s">
        <v>875</v>
      </c>
      <c r="B1826" s="66"/>
      <c r="C1826" s="66"/>
      <c r="D1826" s="66"/>
      <c r="E1826" s="66"/>
      <c r="F1826" s="4">
        <v>21564</v>
      </c>
    </row>
    <row r="1827" spans="1:6" ht="12.75">
      <c r="A1827" s="66" t="s">
        <v>876</v>
      </c>
      <c r="B1827" s="66"/>
      <c r="C1827" s="66"/>
      <c r="D1827" s="66"/>
      <c r="E1827" s="66"/>
      <c r="F1827" s="4">
        <v>7904</v>
      </c>
    </row>
    <row r="1828" spans="1:6" ht="12.75">
      <c r="A1828" s="66" t="s">
        <v>877</v>
      </c>
      <c r="B1828" s="66"/>
      <c r="C1828" s="66"/>
      <c r="D1828" s="66"/>
      <c r="E1828" s="66"/>
      <c r="F1828" s="4">
        <v>52040</v>
      </c>
    </row>
    <row r="1829" spans="1:6" ht="12.75">
      <c r="A1829" s="66" t="s">
        <v>1453</v>
      </c>
      <c r="B1829" s="66"/>
      <c r="C1829" s="66"/>
      <c r="D1829" s="66"/>
      <c r="E1829" s="66"/>
      <c r="F1829" s="4">
        <v>767</v>
      </c>
    </row>
    <row r="1830" spans="1:6" ht="12.75">
      <c r="A1830" s="66" t="s">
        <v>878</v>
      </c>
      <c r="B1830" s="66"/>
      <c r="C1830" s="66"/>
      <c r="D1830" s="66"/>
      <c r="E1830" s="66"/>
      <c r="F1830" s="4">
        <v>421</v>
      </c>
    </row>
    <row r="1831" spans="1:6" ht="12.75">
      <c r="A1831" s="66" t="s">
        <v>879</v>
      </c>
      <c r="B1831" s="66"/>
      <c r="C1831" s="66"/>
      <c r="D1831" s="66"/>
      <c r="E1831" s="66"/>
      <c r="F1831" s="4">
        <v>8917</v>
      </c>
    </row>
    <row r="1832" spans="1:6" ht="12.75">
      <c r="A1832" s="66" t="s">
        <v>880</v>
      </c>
      <c r="B1832" s="66"/>
      <c r="C1832" s="66"/>
      <c r="D1832" s="66"/>
      <c r="E1832" s="66"/>
      <c r="F1832" s="4">
        <v>67</v>
      </c>
    </row>
    <row r="1833" spans="1:6" ht="12.75">
      <c r="A1833" s="66" t="s">
        <v>881</v>
      </c>
      <c r="B1833" s="66"/>
      <c r="C1833" s="66"/>
      <c r="D1833" s="66"/>
      <c r="E1833" s="66"/>
      <c r="F1833" s="4">
        <v>2103</v>
      </c>
    </row>
    <row r="1834" spans="1:6" ht="12.75">
      <c r="A1834" s="66" t="s">
        <v>882</v>
      </c>
      <c r="B1834" s="66"/>
      <c r="C1834" s="66"/>
      <c r="D1834" s="66"/>
      <c r="E1834" s="66"/>
      <c r="F1834" s="4">
        <v>1682</v>
      </c>
    </row>
    <row r="1835" spans="1:6" ht="12.75">
      <c r="A1835" s="67" t="s">
        <v>883</v>
      </c>
      <c r="B1835" s="68"/>
      <c r="C1835" s="68"/>
      <c r="D1835" s="68"/>
      <c r="E1835" s="69"/>
      <c r="F1835" s="4">
        <v>7756</v>
      </c>
    </row>
    <row r="1836" spans="1:6" ht="12.75">
      <c r="A1836" s="85" t="s">
        <v>534</v>
      </c>
      <c r="B1836" s="86"/>
      <c r="C1836" s="86"/>
      <c r="D1836" s="86"/>
      <c r="E1836" s="87"/>
      <c r="F1836" s="5">
        <f>F1837+F1839+F1840+F1841+F1842</f>
        <v>142795</v>
      </c>
    </row>
    <row r="1837" spans="1:6" ht="12.75">
      <c r="A1837" s="70" t="s">
        <v>884</v>
      </c>
      <c r="B1837" s="71"/>
      <c r="C1837" s="71"/>
      <c r="D1837" s="71"/>
      <c r="E1837" s="72"/>
      <c r="F1837" s="4">
        <v>135908</v>
      </c>
    </row>
    <row r="1838" spans="1:6" ht="12.75">
      <c r="A1838" s="70" t="s">
        <v>536</v>
      </c>
      <c r="B1838" s="71"/>
      <c r="C1838" s="71"/>
      <c r="D1838" s="71"/>
      <c r="E1838" s="72"/>
      <c r="F1838" s="4"/>
    </row>
    <row r="1839" spans="1:6" ht="12.75">
      <c r="A1839" s="67" t="s">
        <v>1118</v>
      </c>
      <c r="B1839" s="68"/>
      <c r="C1839" s="68"/>
      <c r="D1839" s="68"/>
      <c r="E1839" s="69"/>
      <c r="F1839" s="4">
        <v>3192</v>
      </c>
    </row>
    <row r="1840" spans="1:6" ht="12.75">
      <c r="A1840" s="67" t="s">
        <v>885</v>
      </c>
      <c r="B1840" s="68"/>
      <c r="C1840" s="68"/>
      <c r="D1840" s="68"/>
      <c r="E1840" s="69"/>
      <c r="F1840" s="4">
        <v>3404</v>
      </c>
    </row>
    <row r="1841" spans="1:6" ht="12.75">
      <c r="A1841" s="67" t="s">
        <v>1120</v>
      </c>
      <c r="B1841" s="68"/>
      <c r="C1841" s="68"/>
      <c r="D1841" s="68"/>
      <c r="E1841" s="69"/>
      <c r="F1841" s="4">
        <v>112</v>
      </c>
    </row>
    <row r="1842" spans="1:6" ht="12.75">
      <c r="A1842" s="70" t="s">
        <v>886</v>
      </c>
      <c r="B1842" s="71"/>
      <c r="C1842" s="71"/>
      <c r="D1842" s="71"/>
      <c r="E1842" s="72"/>
      <c r="F1842" s="4">
        <v>179</v>
      </c>
    </row>
    <row r="1843" spans="1:6" ht="12.75">
      <c r="A1843" s="88" t="s">
        <v>335</v>
      </c>
      <c r="B1843" s="88"/>
      <c r="C1843" s="88"/>
      <c r="D1843" s="88"/>
      <c r="E1843" s="88"/>
      <c r="F1843" s="5">
        <v>25745</v>
      </c>
    </row>
    <row r="1844" spans="1:6" ht="12.75">
      <c r="A1844" s="88" t="s">
        <v>887</v>
      </c>
      <c r="B1844" s="88"/>
      <c r="C1844" s="88"/>
      <c r="D1844" s="88"/>
      <c r="E1844" s="88"/>
      <c r="F1844" s="5">
        <v>23555</v>
      </c>
    </row>
    <row r="1845" spans="1:6" ht="12.75">
      <c r="A1845" s="88" t="s">
        <v>888</v>
      </c>
      <c r="B1845" s="88"/>
      <c r="C1845" s="88"/>
      <c r="D1845" s="88"/>
      <c r="E1845" s="88"/>
      <c r="F1845" s="5">
        <v>40801</v>
      </c>
    </row>
    <row r="1846" spans="1:6" ht="12.75">
      <c r="A1846" s="85" t="s">
        <v>889</v>
      </c>
      <c r="B1846" s="86"/>
      <c r="C1846" s="86"/>
      <c r="D1846" s="86"/>
      <c r="E1846" s="87"/>
      <c r="F1846" s="5">
        <v>210</v>
      </c>
    </row>
    <row r="1847" spans="1:6" ht="12.75">
      <c r="A1847" s="88" t="s">
        <v>199</v>
      </c>
      <c r="B1847" s="88"/>
      <c r="C1847" s="88"/>
      <c r="D1847" s="88"/>
      <c r="E1847" s="88"/>
      <c r="F1847" s="16">
        <f>F1815+F1825+F1836+F1843+F1844+F1845+F1846</f>
        <v>426346</v>
      </c>
    </row>
    <row r="1848" spans="1:6" ht="12.75">
      <c r="A1848" s="88" t="s">
        <v>200</v>
      </c>
      <c r="B1848" s="88"/>
      <c r="C1848" s="88"/>
      <c r="D1848" s="88"/>
      <c r="E1848" s="88"/>
      <c r="F1848" s="16">
        <f>F1847*6/100</f>
        <v>25580.76</v>
      </c>
    </row>
    <row r="1849" spans="1:6" ht="12.75">
      <c r="A1849" s="85" t="s">
        <v>245</v>
      </c>
      <c r="B1849" s="86"/>
      <c r="C1849" s="86"/>
      <c r="D1849" s="86"/>
      <c r="E1849" s="87"/>
      <c r="F1849" s="16">
        <f>C1856*6/100</f>
        <v>28846.38</v>
      </c>
    </row>
    <row r="1850" spans="1:6" ht="12.75">
      <c r="A1850" s="88" t="s">
        <v>198</v>
      </c>
      <c r="B1850" s="88"/>
      <c r="C1850" s="88"/>
      <c r="D1850" s="88"/>
      <c r="E1850" s="88"/>
      <c r="F1850" s="16">
        <f>SUM(F1847:F1849)</f>
        <v>480773.14</v>
      </c>
    </row>
    <row r="1851" spans="1:6" ht="12.75">
      <c r="A1851" s="88" t="s">
        <v>890</v>
      </c>
      <c r="B1851" s="88"/>
      <c r="C1851" s="88"/>
      <c r="D1851" s="88"/>
      <c r="E1851" s="88"/>
      <c r="F1851" s="18">
        <f>F1850/A1808/12</f>
        <v>11.429997812773403</v>
      </c>
    </row>
    <row r="1852" spans="1:6" ht="12.75">
      <c r="A1852" s="3" t="s">
        <v>271</v>
      </c>
      <c r="B1852" s="3"/>
      <c r="C1852" s="3"/>
      <c r="D1852" s="3"/>
      <c r="E1852" s="3"/>
      <c r="F1852" s="3"/>
    </row>
    <row r="1853" spans="1:6" ht="12.75">
      <c r="A1853" s="3"/>
      <c r="B1853" s="3"/>
      <c r="C1853" s="2"/>
      <c r="D1853" s="3"/>
      <c r="E1853" s="3"/>
      <c r="F1853" s="3"/>
    </row>
    <row r="1854" spans="1:6" ht="12.75">
      <c r="A1854" s="66" t="s">
        <v>337</v>
      </c>
      <c r="B1854" s="66"/>
      <c r="C1854" s="54">
        <f>F1845/F1850</f>
        <v>0.0848653899425413</v>
      </c>
      <c r="D1854" s="66" t="s">
        <v>274</v>
      </c>
      <c r="E1854" s="66"/>
      <c r="F1854" s="3"/>
    </row>
    <row r="1855" spans="1:6" ht="12.75">
      <c r="A1855" s="102"/>
      <c r="B1855" s="102"/>
      <c r="C1855" s="102"/>
      <c r="D1855" s="102"/>
      <c r="E1855" s="102"/>
      <c r="F1855" s="3"/>
    </row>
    <row r="1856" spans="1:6" ht="12.75">
      <c r="A1856" s="5" t="s">
        <v>244</v>
      </c>
      <c r="B1856" s="5" t="s">
        <v>891</v>
      </c>
      <c r="C1856" s="5">
        <v>480773</v>
      </c>
      <c r="D1856" s="3"/>
      <c r="E1856" s="3"/>
      <c r="F1856" s="3"/>
    </row>
    <row r="1862" spans="1:6" ht="12.75">
      <c r="A1862" s="3"/>
      <c r="B1862" s="3"/>
      <c r="C1862" s="3"/>
      <c r="D1862" s="3"/>
      <c r="E1862" s="3"/>
      <c r="F1862" s="2" t="s">
        <v>203</v>
      </c>
    </row>
    <row r="1863" spans="1:6" ht="12.75">
      <c r="A1863" s="75" t="s">
        <v>263</v>
      </c>
      <c r="B1863" s="75"/>
      <c r="C1863" s="75"/>
      <c r="D1863" s="75"/>
      <c r="E1863" s="75"/>
      <c r="F1863" s="75"/>
    </row>
    <row r="1864" spans="1:6" ht="12.75">
      <c r="A1864" s="75" t="s">
        <v>264</v>
      </c>
      <c r="B1864" s="75"/>
      <c r="C1864" s="75"/>
      <c r="D1864" s="75"/>
      <c r="E1864" s="75"/>
      <c r="F1864" s="75"/>
    </row>
    <row r="1865" spans="1:6" ht="12.75">
      <c r="A1865" s="75" t="s">
        <v>204</v>
      </c>
      <c r="B1865" s="75"/>
      <c r="C1865" s="75"/>
      <c r="D1865" s="75"/>
      <c r="E1865" s="75"/>
      <c r="F1865" s="75"/>
    </row>
    <row r="1866" spans="1:6" ht="12.75">
      <c r="A1866" s="3"/>
      <c r="B1866" s="3"/>
      <c r="C1866" s="2"/>
      <c r="D1866" s="2"/>
      <c r="E1866" s="2"/>
      <c r="F1866" s="3"/>
    </row>
    <row r="1867" spans="1:6" ht="12.75">
      <c r="A1867" s="73" t="s">
        <v>237</v>
      </c>
      <c r="B1867" s="73"/>
      <c r="C1867" s="73"/>
      <c r="D1867" s="73"/>
      <c r="E1867" s="73"/>
      <c r="F1867" s="4" t="s">
        <v>192</v>
      </c>
    </row>
    <row r="1868" spans="1:6" ht="12.75">
      <c r="A1868" s="4" t="s">
        <v>193</v>
      </c>
      <c r="B1868" s="4" t="s">
        <v>261</v>
      </c>
      <c r="C1868" s="4" t="s">
        <v>194</v>
      </c>
      <c r="D1868" s="4" t="s">
        <v>196</v>
      </c>
      <c r="E1868" s="4" t="s">
        <v>195</v>
      </c>
      <c r="F1868" s="14">
        <v>12</v>
      </c>
    </row>
    <row r="1869" spans="1:6" ht="12.75">
      <c r="A1869" s="4">
        <v>3569.2</v>
      </c>
      <c r="B1869" s="6">
        <v>517</v>
      </c>
      <c r="C1869" s="31">
        <v>563.88</v>
      </c>
      <c r="D1869" s="6" t="s">
        <v>278</v>
      </c>
      <c r="E1869" s="6">
        <v>967</v>
      </c>
      <c r="F1869" s="14" t="s">
        <v>1435</v>
      </c>
    </row>
    <row r="1870" spans="1:6" ht="12.75">
      <c r="A1870" s="8"/>
      <c r="B1870" s="9"/>
      <c r="C1870" s="9"/>
      <c r="D1870" s="9"/>
      <c r="E1870" s="9"/>
      <c r="F1870" s="10"/>
    </row>
    <row r="1871" spans="1:6" ht="12.75">
      <c r="A1871" s="65" t="s">
        <v>201</v>
      </c>
      <c r="B1871" s="15" t="s">
        <v>205</v>
      </c>
      <c r="C1871" s="74" t="s">
        <v>206</v>
      </c>
      <c r="D1871" s="13"/>
      <c r="E1871" s="13"/>
      <c r="F1871" s="13"/>
    </row>
    <row r="1872" spans="1:6" ht="12.75">
      <c r="A1872" s="65"/>
      <c r="B1872" s="15" t="s">
        <v>207</v>
      </c>
      <c r="C1872" s="74"/>
      <c r="D1872" s="13"/>
      <c r="E1872" s="13"/>
      <c r="F1872" s="13"/>
    </row>
    <row r="1873" spans="1:6" ht="12.75">
      <c r="A1873" s="22" t="s">
        <v>202</v>
      </c>
      <c r="B1873" s="15" t="s">
        <v>208</v>
      </c>
      <c r="C1873" s="14" t="s">
        <v>1439</v>
      </c>
      <c r="D1873" s="13"/>
      <c r="E1873" s="13"/>
      <c r="F1873" s="13"/>
    </row>
    <row r="1874" spans="1:6" ht="12.75">
      <c r="A1874" s="22" t="s">
        <v>1440</v>
      </c>
      <c r="B1874" s="15" t="s">
        <v>209</v>
      </c>
      <c r="C1874" s="14" t="s">
        <v>210</v>
      </c>
      <c r="D1874" s="13"/>
      <c r="E1874" s="13"/>
      <c r="F1874" s="13"/>
    </row>
    <row r="1875" spans="1:6" ht="12.75">
      <c r="A1875" s="10"/>
      <c r="B1875" s="8"/>
      <c r="C1875" s="10"/>
      <c r="D1875" s="13"/>
      <c r="E1875" s="13"/>
      <c r="F1875" s="55" t="s">
        <v>211</v>
      </c>
    </row>
    <row r="1876" spans="1:6" ht="12.75">
      <c r="A1876" s="88" t="s">
        <v>236</v>
      </c>
      <c r="B1876" s="88"/>
      <c r="C1876" s="88"/>
      <c r="D1876" s="88"/>
      <c r="E1876" s="88"/>
      <c r="F1876" s="5">
        <f>F1881+F1882+F1883+F1884+F1885</f>
        <v>86811</v>
      </c>
    </row>
    <row r="1877" spans="1:6" ht="12.75">
      <c r="A1877" s="66" t="s">
        <v>242</v>
      </c>
      <c r="B1877" s="66"/>
      <c r="C1877" s="66"/>
      <c r="D1877" s="66"/>
      <c r="E1877" s="66"/>
      <c r="F1877" s="5"/>
    </row>
    <row r="1878" spans="1:6" ht="12.75">
      <c r="A1878" s="66" t="s">
        <v>212</v>
      </c>
      <c r="B1878" s="88"/>
      <c r="C1878" s="88"/>
      <c r="D1878" s="88"/>
      <c r="E1878" s="88"/>
      <c r="F1878" s="4">
        <v>27304</v>
      </c>
    </row>
    <row r="1879" spans="1:6" ht="12.75">
      <c r="A1879" s="66" t="s">
        <v>1444</v>
      </c>
      <c r="B1879" s="66"/>
      <c r="C1879" s="66"/>
      <c r="D1879" s="66"/>
      <c r="E1879" s="66"/>
      <c r="F1879" s="4">
        <v>29221</v>
      </c>
    </row>
    <row r="1880" spans="1:6" ht="12.75">
      <c r="A1880" s="67" t="s">
        <v>213</v>
      </c>
      <c r="B1880" s="68"/>
      <c r="C1880" s="68"/>
      <c r="D1880" s="68"/>
      <c r="E1880" s="69"/>
      <c r="F1880" s="4">
        <v>19083</v>
      </c>
    </row>
    <row r="1881" spans="1:6" ht="12.75">
      <c r="A1881" s="66" t="s">
        <v>1</v>
      </c>
      <c r="B1881" s="66"/>
      <c r="C1881" s="66"/>
      <c r="D1881" s="66"/>
      <c r="E1881" s="66"/>
      <c r="F1881" s="4">
        <f>SUM(F1878:F1880)</f>
        <v>75608</v>
      </c>
    </row>
    <row r="1882" spans="1:6" ht="12.75">
      <c r="A1882" s="66" t="s">
        <v>214</v>
      </c>
      <c r="B1882" s="66"/>
      <c r="C1882" s="66"/>
      <c r="D1882" s="66"/>
      <c r="E1882" s="66"/>
      <c r="F1882" s="4">
        <v>2270</v>
      </c>
    </row>
    <row r="1883" spans="1:6" ht="12.75">
      <c r="A1883" s="66" t="s">
        <v>215</v>
      </c>
      <c r="B1883" s="66"/>
      <c r="C1883" s="66"/>
      <c r="D1883" s="66"/>
      <c r="E1883" s="66"/>
      <c r="F1883" s="4">
        <v>428</v>
      </c>
    </row>
    <row r="1884" spans="1:6" ht="12.75">
      <c r="A1884" s="66" t="s">
        <v>216</v>
      </c>
      <c r="B1884" s="66"/>
      <c r="C1884" s="66"/>
      <c r="D1884" s="66"/>
      <c r="E1884" s="66"/>
      <c r="F1884" s="4">
        <v>128</v>
      </c>
    </row>
    <row r="1885" spans="1:6" ht="12.75">
      <c r="A1885" s="66" t="s">
        <v>217</v>
      </c>
      <c r="B1885" s="66"/>
      <c r="C1885" s="66"/>
      <c r="D1885" s="66"/>
      <c r="E1885" s="66"/>
      <c r="F1885" s="4">
        <v>8377</v>
      </c>
    </row>
    <row r="1886" spans="1:6" ht="12.75">
      <c r="A1886" s="88" t="s">
        <v>197</v>
      </c>
      <c r="B1886" s="88"/>
      <c r="C1886" s="88"/>
      <c r="D1886" s="88"/>
      <c r="E1886" s="88"/>
      <c r="F1886" s="5">
        <f>F1887+F1888+F1889+F1890+F1891+F1892+F1893+F1894+F1895+F1896</f>
        <v>110760</v>
      </c>
    </row>
    <row r="1887" spans="1:6" ht="12.75">
      <c r="A1887" s="66" t="s">
        <v>218</v>
      </c>
      <c r="B1887" s="66"/>
      <c r="C1887" s="66"/>
      <c r="D1887" s="66"/>
      <c r="E1887" s="66"/>
      <c r="F1887" s="4">
        <v>22647</v>
      </c>
    </row>
    <row r="1888" spans="1:6" ht="12.75">
      <c r="A1888" s="66" t="s">
        <v>219</v>
      </c>
      <c r="B1888" s="66"/>
      <c r="C1888" s="66"/>
      <c r="D1888" s="66"/>
      <c r="E1888" s="66"/>
      <c r="F1888" s="4">
        <v>8301</v>
      </c>
    </row>
    <row r="1889" spans="1:6" ht="12.75">
      <c r="A1889" s="66" t="s">
        <v>220</v>
      </c>
      <c r="B1889" s="66"/>
      <c r="C1889" s="66"/>
      <c r="D1889" s="66"/>
      <c r="E1889" s="66"/>
      <c r="F1889" s="4">
        <v>57873</v>
      </c>
    </row>
    <row r="1890" spans="1:6" ht="12.75">
      <c r="A1890" s="66" t="s">
        <v>221</v>
      </c>
      <c r="B1890" s="66"/>
      <c r="C1890" s="66"/>
      <c r="D1890" s="66"/>
      <c r="E1890" s="66"/>
      <c r="F1890" s="4">
        <v>753</v>
      </c>
    </row>
    <row r="1891" spans="1:6" ht="12.75">
      <c r="A1891" s="66" t="s">
        <v>222</v>
      </c>
      <c r="B1891" s="66"/>
      <c r="C1891" s="66"/>
      <c r="D1891" s="66"/>
      <c r="E1891" s="66"/>
      <c r="F1891" s="4">
        <v>428</v>
      </c>
    </row>
    <row r="1892" spans="1:6" ht="12.75">
      <c r="A1892" s="66" t="s">
        <v>223</v>
      </c>
      <c r="B1892" s="66"/>
      <c r="C1892" s="66"/>
      <c r="D1892" s="66"/>
      <c r="E1892" s="66"/>
      <c r="F1892" s="4">
        <v>9080</v>
      </c>
    </row>
    <row r="1893" spans="1:6" ht="12.75">
      <c r="A1893" s="66" t="s">
        <v>54</v>
      </c>
      <c r="B1893" s="66"/>
      <c r="C1893" s="66"/>
      <c r="D1893" s="66"/>
      <c r="E1893" s="66"/>
      <c r="F1893" s="4">
        <v>67</v>
      </c>
    </row>
    <row r="1894" spans="1:6" ht="12.75">
      <c r="A1894" s="66" t="s">
        <v>224</v>
      </c>
      <c r="B1894" s="66"/>
      <c r="C1894" s="66"/>
      <c r="D1894" s="66"/>
      <c r="E1894" s="66"/>
      <c r="F1894" s="4">
        <v>2142</v>
      </c>
    </row>
    <row r="1895" spans="1:6" ht="12.75">
      <c r="A1895" s="66" t="s">
        <v>225</v>
      </c>
      <c r="B1895" s="66"/>
      <c r="C1895" s="66"/>
      <c r="D1895" s="66"/>
      <c r="E1895" s="66"/>
      <c r="F1895" s="4">
        <v>1713</v>
      </c>
    </row>
    <row r="1896" spans="1:6" ht="12.75">
      <c r="A1896" s="67" t="s">
        <v>883</v>
      </c>
      <c r="B1896" s="68"/>
      <c r="C1896" s="68"/>
      <c r="D1896" s="68"/>
      <c r="E1896" s="69"/>
      <c r="F1896" s="4">
        <v>7756</v>
      </c>
    </row>
    <row r="1897" spans="1:6" ht="12.75">
      <c r="A1897" s="85" t="s">
        <v>534</v>
      </c>
      <c r="B1897" s="86"/>
      <c r="C1897" s="86"/>
      <c r="D1897" s="86"/>
      <c r="E1897" s="87"/>
      <c r="F1897" s="5">
        <f>F1898+F1900+F1901+F1902+F1903</f>
        <v>142795</v>
      </c>
    </row>
    <row r="1898" spans="1:6" ht="12.75">
      <c r="A1898" s="70" t="s">
        <v>226</v>
      </c>
      <c r="B1898" s="71"/>
      <c r="C1898" s="71"/>
      <c r="D1898" s="71"/>
      <c r="E1898" s="72"/>
      <c r="F1898" s="4">
        <v>135908</v>
      </c>
    </row>
    <row r="1899" spans="1:6" ht="12.75">
      <c r="A1899" s="70" t="s">
        <v>536</v>
      </c>
      <c r="B1899" s="71"/>
      <c r="C1899" s="71"/>
      <c r="D1899" s="71"/>
      <c r="E1899" s="72"/>
      <c r="F1899" s="4"/>
    </row>
    <row r="1900" spans="1:6" ht="12.75">
      <c r="A1900" s="67" t="s">
        <v>227</v>
      </c>
      <c r="B1900" s="68"/>
      <c r="C1900" s="68"/>
      <c r="D1900" s="68"/>
      <c r="E1900" s="69"/>
      <c r="F1900" s="4">
        <v>3192</v>
      </c>
    </row>
    <row r="1901" spans="1:6" ht="12.75">
      <c r="A1901" s="67" t="s">
        <v>1119</v>
      </c>
      <c r="B1901" s="68"/>
      <c r="C1901" s="68"/>
      <c r="D1901" s="68"/>
      <c r="E1901" s="69"/>
      <c r="F1901" s="4">
        <v>3404</v>
      </c>
    </row>
    <row r="1902" spans="1:6" ht="12.75">
      <c r="A1902" s="67" t="s">
        <v>228</v>
      </c>
      <c r="B1902" s="68"/>
      <c r="C1902" s="68"/>
      <c r="D1902" s="68"/>
      <c r="E1902" s="69"/>
      <c r="F1902" s="4">
        <v>112</v>
      </c>
    </row>
    <row r="1903" spans="1:6" ht="12.75">
      <c r="A1903" s="70" t="s">
        <v>886</v>
      </c>
      <c r="B1903" s="71"/>
      <c r="C1903" s="71"/>
      <c r="D1903" s="71"/>
      <c r="E1903" s="72"/>
      <c r="F1903" s="4">
        <v>179</v>
      </c>
    </row>
    <row r="1904" spans="1:6" ht="12.75">
      <c r="A1904" s="88" t="s">
        <v>335</v>
      </c>
      <c r="B1904" s="88"/>
      <c r="C1904" s="88"/>
      <c r="D1904" s="88"/>
      <c r="E1904" s="88"/>
      <c r="F1904" s="5">
        <v>28020</v>
      </c>
    </row>
    <row r="1905" spans="1:6" ht="12.75">
      <c r="A1905" s="88" t="s">
        <v>229</v>
      </c>
      <c r="B1905" s="88"/>
      <c r="C1905" s="88"/>
      <c r="D1905" s="88"/>
      <c r="E1905" s="88"/>
      <c r="F1905" s="5">
        <v>23985</v>
      </c>
    </row>
    <row r="1906" spans="1:6" ht="12.75">
      <c r="A1906" s="88" t="s">
        <v>230</v>
      </c>
      <c r="B1906" s="88"/>
      <c r="C1906" s="88"/>
      <c r="D1906" s="88"/>
      <c r="E1906" s="88"/>
      <c r="F1906" s="5">
        <v>41545</v>
      </c>
    </row>
    <row r="1907" spans="1:6" ht="12.75">
      <c r="A1907" s="85" t="s">
        <v>231</v>
      </c>
      <c r="B1907" s="86"/>
      <c r="C1907" s="86"/>
      <c r="D1907" s="86"/>
      <c r="E1907" s="87"/>
      <c r="F1907" s="5">
        <v>214</v>
      </c>
    </row>
    <row r="1908" spans="1:6" ht="12.75">
      <c r="A1908" s="88" t="s">
        <v>199</v>
      </c>
      <c r="B1908" s="88"/>
      <c r="C1908" s="88"/>
      <c r="D1908" s="88"/>
      <c r="E1908" s="88"/>
      <c r="F1908" s="16">
        <f>F1876+F1886+F1897+F1904+F1905+F1906+F1907</f>
        <v>434130</v>
      </c>
    </row>
    <row r="1909" spans="1:6" ht="12.75">
      <c r="A1909" s="88" t="s">
        <v>200</v>
      </c>
      <c r="B1909" s="88"/>
      <c r="C1909" s="88"/>
      <c r="D1909" s="88"/>
      <c r="E1909" s="88"/>
      <c r="F1909" s="16">
        <f>F1908*6/100</f>
        <v>26047.8</v>
      </c>
    </row>
    <row r="1910" spans="1:6" ht="12.75">
      <c r="A1910" s="85" t="s">
        <v>245</v>
      </c>
      <c r="B1910" s="86"/>
      <c r="C1910" s="86"/>
      <c r="D1910" s="86"/>
      <c r="E1910" s="87"/>
      <c r="F1910" s="16">
        <f>C1917*6/100</f>
        <v>29373.06</v>
      </c>
    </row>
    <row r="1911" spans="1:6" ht="12.75">
      <c r="A1911" s="88" t="s">
        <v>198</v>
      </c>
      <c r="B1911" s="88"/>
      <c r="C1911" s="88"/>
      <c r="D1911" s="88"/>
      <c r="E1911" s="88"/>
      <c r="F1911" s="16">
        <f>SUM(F1908:F1910)</f>
        <v>489550.86</v>
      </c>
    </row>
    <row r="1912" spans="1:6" ht="12.75">
      <c r="A1912" s="88" t="s">
        <v>232</v>
      </c>
      <c r="B1912" s="88"/>
      <c r="C1912" s="88"/>
      <c r="D1912" s="88"/>
      <c r="E1912" s="88"/>
      <c r="F1912" s="18">
        <f>F1911/A1869/12</f>
        <v>11.429985711083717</v>
      </c>
    </row>
    <row r="1913" spans="1:6" ht="12.75">
      <c r="A1913" s="3" t="s">
        <v>271</v>
      </c>
      <c r="B1913" s="3"/>
      <c r="C1913" s="3"/>
      <c r="D1913" s="3"/>
      <c r="E1913" s="3"/>
      <c r="F1913" s="3"/>
    </row>
    <row r="1914" spans="1:6" ht="12.75">
      <c r="A1914" s="3"/>
      <c r="B1914" s="3"/>
      <c r="C1914" s="2"/>
      <c r="D1914" s="3"/>
      <c r="E1914" s="3"/>
      <c r="F1914" s="3"/>
    </row>
    <row r="1915" spans="1:6" ht="12.75">
      <c r="A1915" s="66" t="s">
        <v>337</v>
      </c>
      <c r="B1915" s="66"/>
      <c r="C1915" s="54">
        <f>F1906/F1911</f>
        <v>0.08486350121006835</v>
      </c>
      <c r="D1915" s="66" t="s">
        <v>274</v>
      </c>
      <c r="E1915" s="66"/>
      <c r="F1915" s="3"/>
    </row>
    <row r="1916" spans="1:6" ht="12.75">
      <c r="A1916" s="3"/>
      <c r="B1916" s="3"/>
      <c r="C1916" s="3"/>
      <c r="D1916" s="3"/>
      <c r="E1916" s="3"/>
      <c r="F1916" s="3"/>
    </row>
    <row r="1917" spans="1:6" ht="12.75">
      <c r="A1917" s="5" t="s">
        <v>244</v>
      </c>
      <c r="B1917" s="5" t="s">
        <v>233</v>
      </c>
      <c r="C1917" s="5">
        <v>489551</v>
      </c>
      <c r="D1917" s="2"/>
      <c r="E1917" s="2"/>
      <c r="F1917" s="2"/>
    </row>
    <row r="1924" spans="1:6" ht="12.75">
      <c r="A1924" s="30"/>
      <c r="B1924" s="30"/>
      <c r="C1924" s="30"/>
      <c r="D1924" s="30"/>
      <c r="E1924" s="30"/>
      <c r="F1924" s="2" t="s">
        <v>382</v>
      </c>
    </row>
    <row r="1925" spans="1:6" ht="12.75">
      <c r="A1925" s="75" t="s">
        <v>383</v>
      </c>
      <c r="B1925" s="75"/>
      <c r="C1925" s="75"/>
      <c r="D1925" s="75"/>
      <c r="E1925" s="75"/>
      <c r="F1925" s="75"/>
    </row>
    <row r="1926" spans="1:6" ht="12.75">
      <c r="A1926" s="75" t="s">
        <v>384</v>
      </c>
      <c r="B1926" s="75"/>
      <c r="C1926" s="75"/>
      <c r="D1926" s="75"/>
      <c r="E1926" s="75"/>
      <c r="F1926" s="75"/>
    </row>
    <row r="1927" spans="1:6" ht="12.75">
      <c r="A1927" s="75" t="s">
        <v>385</v>
      </c>
      <c r="B1927" s="75"/>
      <c r="C1927" s="75"/>
      <c r="D1927" s="75"/>
      <c r="E1927" s="75"/>
      <c r="F1927" s="75"/>
    </row>
    <row r="1928" spans="1:6" ht="12.75">
      <c r="A1928" s="3"/>
      <c r="B1928" s="3"/>
      <c r="C1928" s="2"/>
      <c r="D1928" s="2"/>
      <c r="E1928" s="2"/>
      <c r="F1928" s="3"/>
    </row>
    <row r="1929" spans="1:6" ht="12.75">
      <c r="A1929" s="73" t="s">
        <v>237</v>
      </c>
      <c r="B1929" s="73"/>
      <c r="C1929" s="73"/>
      <c r="D1929" s="73"/>
      <c r="E1929" s="73"/>
      <c r="F1929" s="4" t="s">
        <v>192</v>
      </c>
    </row>
    <row r="1930" spans="1:6" ht="12.75">
      <c r="A1930" s="4" t="s">
        <v>193</v>
      </c>
      <c r="B1930" s="4" t="s">
        <v>261</v>
      </c>
      <c r="C1930" s="4" t="s">
        <v>194</v>
      </c>
      <c r="D1930" s="4" t="s">
        <v>196</v>
      </c>
      <c r="E1930" s="4" t="s">
        <v>195</v>
      </c>
      <c r="F1930" s="14">
        <v>9</v>
      </c>
    </row>
    <row r="1931" spans="1:6" ht="12.75">
      <c r="A1931" s="4">
        <v>1851.9</v>
      </c>
      <c r="B1931" s="6">
        <v>165</v>
      </c>
      <c r="C1931" s="31">
        <v>251.01</v>
      </c>
      <c r="D1931" s="6" t="s">
        <v>278</v>
      </c>
      <c r="E1931" s="6">
        <v>1835.5</v>
      </c>
      <c r="F1931" s="14" t="s">
        <v>1435</v>
      </c>
    </row>
    <row r="1932" spans="1:6" ht="12.75">
      <c r="A1932" s="8"/>
      <c r="B1932" s="9"/>
      <c r="C1932" s="9"/>
      <c r="D1932" s="9"/>
      <c r="E1932" s="9"/>
      <c r="F1932" s="10"/>
    </row>
    <row r="1933" spans="1:6" ht="12.75">
      <c r="A1933" s="103" t="s">
        <v>201</v>
      </c>
      <c r="B1933" s="15" t="s">
        <v>386</v>
      </c>
      <c r="C1933" s="100" t="s">
        <v>387</v>
      </c>
      <c r="D1933" s="13"/>
      <c r="E1933" s="13"/>
      <c r="F1933" s="13"/>
    </row>
    <row r="1934" spans="1:6" ht="12.75">
      <c r="A1934" s="104"/>
      <c r="B1934" s="15" t="s">
        <v>388</v>
      </c>
      <c r="C1934" s="101"/>
      <c r="D1934" s="13"/>
      <c r="E1934" s="13"/>
      <c r="F1934" s="13"/>
    </row>
    <row r="1935" spans="1:6" ht="12.75">
      <c r="A1935" s="22" t="s">
        <v>202</v>
      </c>
      <c r="B1935" s="15" t="s">
        <v>389</v>
      </c>
      <c r="C1935" s="14" t="s">
        <v>390</v>
      </c>
      <c r="D1935" s="13"/>
      <c r="E1935" s="13"/>
      <c r="F1935" s="13"/>
    </row>
    <row r="1936" spans="1:6" ht="12.75">
      <c r="A1936" s="22" t="s">
        <v>1440</v>
      </c>
      <c r="B1936" s="15" t="s">
        <v>391</v>
      </c>
      <c r="C1936" s="14" t="s">
        <v>392</v>
      </c>
      <c r="D1936" s="13"/>
      <c r="E1936" s="13"/>
      <c r="F1936" s="13"/>
    </row>
    <row r="1937" spans="1:6" ht="12.75">
      <c r="A1937" s="10"/>
      <c r="B1937" s="8"/>
      <c r="C1937" s="10"/>
      <c r="D1937" s="13"/>
      <c r="E1937" s="13"/>
      <c r="F1937" s="55"/>
    </row>
    <row r="1938" spans="1:6" ht="12.75">
      <c r="A1938" s="88" t="s">
        <v>236</v>
      </c>
      <c r="B1938" s="88"/>
      <c r="C1938" s="88"/>
      <c r="D1938" s="88"/>
      <c r="E1938" s="88"/>
      <c r="F1938" s="5">
        <f>F1943+F1944+F1945+F1946+F1947</f>
        <v>48435</v>
      </c>
    </row>
    <row r="1939" spans="1:6" ht="12.75">
      <c r="A1939" s="66" t="s">
        <v>242</v>
      </c>
      <c r="B1939" s="66"/>
      <c r="C1939" s="66"/>
      <c r="D1939" s="66"/>
      <c r="E1939" s="66"/>
      <c r="F1939" s="5"/>
    </row>
    <row r="1940" spans="1:6" ht="12.75">
      <c r="A1940" s="66" t="s">
        <v>393</v>
      </c>
      <c r="B1940" s="88"/>
      <c r="C1940" s="88"/>
      <c r="D1940" s="88"/>
      <c r="E1940" s="88"/>
      <c r="F1940" s="4">
        <v>21236</v>
      </c>
    </row>
    <row r="1941" spans="1:6" ht="12.75">
      <c r="A1941" s="66" t="s">
        <v>394</v>
      </c>
      <c r="B1941" s="66"/>
      <c r="C1941" s="66"/>
      <c r="D1941" s="66"/>
      <c r="E1941" s="66"/>
      <c r="F1941" s="4">
        <v>11927</v>
      </c>
    </row>
    <row r="1942" spans="1:6" ht="12.75">
      <c r="A1942" s="67" t="s">
        <v>395</v>
      </c>
      <c r="B1942" s="68"/>
      <c r="C1942" s="68"/>
      <c r="D1942" s="68"/>
      <c r="E1942" s="69"/>
      <c r="F1942" s="4">
        <v>9541</v>
      </c>
    </row>
    <row r="1943" spans="1:6" ht="12.75">
      <c r="A1943" s="66" t="s">
        <v>241</v>
      </c>
      <c r="B1943" s="66"/>
      <c r="C1943" s="66"/>
      <c r="D1943" s="66"/>
      <c r="E1943" s="66"/>
      <c r="F1943" s="4">
        <f>SUM(F1940:F1942)</f>
        <v>42704</v>
      </c>
    </row>
    <row r="1944" spans="1:6" ht="12.75">
      <c r="A1944" s="66" t="s">
        <v>396</v>
      </c>
      <c r="B1944" s="66"/>
      <c r="C1944" s="66"/>
      <c r="D1944" s="66"/>
      <c r="E1944" s="66"/>
      <c r="F1944" s="4">
        <v>1178</v>
      </c>
    </row>
    <row r="1945" spans="1:6" ht="12.75">
      <c r="A1945" s="66" t="s">
        <v>397</v>
      </c>
      <c r="B1945" s="66"/>
      <c r="C1945" s="66"/>
      <c r="D1945" s="66"/>
      <c r="E1945" s="66"/>
      <c r="F1945" s="4">
        <v>222</v>
      </c>
    </row>
    <row r="1946" spans="1:6" ht="12.75">
      <c r="A1946" s="66" t="s">
        <v>398</v>
      </c>
      <c r="B1946" s="66"/>
      <c r="C1946" s="66"/>
      <c r="D1946" s="66"/>
      <c r="E1946" s="66"/>
      <c r="F1946" s="4">
        <v>67</v>
      </c>
    </row>
    <row r="1947" spans="1:6" ht="12.75">
      <c r="A1947" s="66" t="s">
        <v>399</v>
      </c>
      <c r="B1947" s="66"/>
      <c r="C1947" s="66"/>
      <c r="D1947" s="66"/>
      <c r="E1947" s="66"/>
      <c r="F1947" s="4">
        <v>4264</v>
      </c>
    </row>
    <row r="1948" spans="1:6" ht="12.75">
      <c r="A1948" s="88" t="s">
        <v>197</v>
      </c>
      <c r="B1948" s="88"/>
      <c r="C1948" s="88"/>
      <c r="D1948" s="88"/>
      <c r="E1948" s="88"/>
      <c r="F1948" s="5">
        <f>F1949+F1950+F1951+F1952+F1953+F1954+F1955+F1956+F1957+F1958</f>
        <v>43581</v>
      </c>
    </row>
    <row r="1949" spans="1:6" ht="12.75">
      <c r="A1949" s="66" t="s">
        <v>400</v>
      </c>
      <c r="B1949" s="66"/>
      <c r="C1949" s="66"/>
      <c r="D1949" s="66"/>
      <c r="E1949" s="66"/>
      <c r="F1949" s="4">
        <v>11486</v>
      </c>
    </row>
    <row r="1950" spans="1:6" ht="12.75">
      <c r="A1950" s="66" t="s">
        <v>401</v>
      </c>
      <c r="B1950" s="66"/>
      <c r="C1950" s="66"/>
      <c r="D1950" s="66"/>
      <c r="E1950" s="66"/>
      <c r="F1950" s="4">
        <v>4210</v>
      </c>
    </row>
    <row r="1951" spans="1:6" ht="12.75">
      <c r="A1951" s="66" t="s">
        <v>402</v>
      </c>
      <c r="B1951" s="66"/>
      <c r="C1951" s="66"/>
      <c r="D1951" s="66"/>
      <c r="E1951" s="66"/>
      <c r="F1951" s="4">
        <v>18252</v>
      </c>
    </row>
    <row r="1952" spans="1:6" ht="12.75">
      <c r="A1952" s="66" t="s">
        <v>403</v>
      </c>
      <c r="B1952" s="66"/>
      <c r="C1952" s="66"/>
      <c r="D1952" s="66"/>
      <c r="E1952" s="66"/>
      <c r="F1952" s="4">
        <v>440</v>
      </c>
    </row>
    <row r="1953" spans="1:6" ht="12.75">
      <c r="A1953" s="66" t="s">
        <v>404</v>
      </c>
      <c r="B1953" s="66"/>
      <c r="C1953" s="66"/>
      <c r="D1953" s="66"/>
      <c r="E1953" s="66"/>
      <c r="F1953" s="4">
        <v>222</v>
      </c>
    </row>
    <row r="1954" spans="1:6" ht="12.75">
      <c r="A1954" s="66" t="s">
        <v>405</v>
      </c>
      <c r="B1954" s="66"/>
      <c r="C1954" s="66"/>
      <c r="D1954" s="66"/>
      <c r="E1954" s="66"/>
      <c r="F1954" s="4">
        <v>4711</v>
      </c>
    </row>
    <row r="1955" spans="1:6" ht="12.75">
      <c r="A1955" s="66" t="s">
        <v>406</v>
      </c>
      <c r="B1955" s="66"/>
      <c r="C1955" s="66"/>
      <c r="D1955" s="66"/>
      <c r="E1955" s="66"/>
      <c r="F1955" s="4">
        <v>38</v>
      </c>
    </row>
    <row r="1956" spans="1:6" ht="12.75">
      <c r="A1956" s="66" t="s">
        <v>407</v>
      </c>
      <c r="B1956" s="66"/>
      <c r="C1956" s="66"/>
      <c r="D1956" s="66"/>
      <c r="E1956" s="66"/>
      <c r="F1956" s="4">
        <v>1111</v>
      </c>
    </row>
    <row r="1957" spans="1:6" ht="12.75">
      <c r="A1957" s="66" t="s">
        <v>408</v>
      </c>
      <c r="B1957" s="66"/>
      <c r="C1957" s="66"/>
      <c r="D1957" s="66"/>
      <c r="E1957" s="66"/>
      <c r="F1957" s="4">
        <v>889</v>
      </c>
    </row>
    <row r="1958" spans="1:6" ht="12.75">
      <c r="A1958" s="67" t="s">
        <v>409</v>
      </c>
      <c r="B1958" s="68"/>
      <c r="C1958" s="68"/>
      <c r="D1958" s="68"/>
      <c r="E1958" s="69"/>
      <c r="F1958" s="4">
        <v>2222</v>
      </c>
    </row>
    <row r="1959" spans="1:6" ht="12.75">
      <c r="A1959" s="85" t="s">
        <v>534</v>
      </c>
      <c r="B1959" s="86"/>
      <c r="C1959" s="86"/>
      <c r="D1959" s="86"/>
      <c r="E1959" s="87"/>
      <c r="F1959" s="5">
        <f>F1960+F1962+F1963+F1964+F1965</f>
        <v>54785</v>
      </c>
    </row>
    <row r="1960" spans="1:6" ht="12.75">
      <c r="A1960" s="70" t="s">
        <v>535</v>
      </c>
      <c r="B1960" s="71"/>
      <c r="C1960" s="71"/>
      <c r="D1960" s="71"/>
      <c r="E1960" s="72"/>
      <c r="F1960" s="4">
        <v>51748</v>
      </c>
    </row>
    <row r="1961" spans="1:6" ht="12.75">
      <c r="A1961" s="70" t="s">
        <v>536</v>
      </c>
      <c r="B1961" s="71"/>
      <c r="C1961" s="71"/>
      <c r="D1961" s="71"/>
      <c r="E1961" s="72"/>
      <c r="F1961" s="4"/>
    </row>
    <row r="1962" spans="1:6" ht="12.75">
      <c r="A1962" s="67" t="s">
        <v>537</v>
      </c>
      <c r="B1962" s="68"/>
      <c r="C1962" s="68"/>
      <c r="D1962" s="68"/>
      <c r="E1962" s="69"/>
      <c r="F1962" s="4">
        <v>1380</v>
      </c>
    </row>
    <row r="1963" spans="1:6" ht="12.75">
      <c r="A1963" s="67" t="s">
        <v>538</v>
      </c>
      <c r="B1963" s="68"/>
      <c r="C1963" s="68"/>
      <c r="D1963" s="68"/>
      <c r="E1963" s="69"/>
      <c r="F1963" s="4">
        <v>1567</v>
      </c>
    </row>
    <row r="1964" spans="1:6" ht="12.75">
      <c r="A1964" s="67" t="s">
        <v>410</v>
      </c>
      <c r="B1964" s="68"/>
      <c r="C1964" s="68"/>
      <c r="D1964" s="68"/>
      <c r="E1964" s="69"/>
      <c r="F1964" s="4"/>
    </row>
    <row r="1965" spans="1:6" ht="12.75">
      <c r="A1965" s="70" t="s">
        <v>411</v>
      </c>
      <c r="B1965" s="71"/>
      <c r="C1965" s="71"/>
      <c r="D1965" s="71"/>
      <c r="E1965" s="72"/>
      <c r="F1965" s="4">
        <v>90</v>
      </c>
    </row>
    <row r="1966" spans="1:6" ht="12.75">
      <c r="A1966" s="88" t="s">
        <v>335</v>
      </c>
      <c r="B1966" s="88"/>
      <c r="C1966" s="88"/>
      <c r="D1966" s="88"/>
      <c r="E1966" s="88"/>
      <c r="F1966" s="5">
        <v>44338</v>
      </c>
    </row>
    <row r="1967" spans="1:6" ht="12.75">
      <c r="A1967" s="88" t="s">
        <v>412</v>
      </c>
      <c r="B1967" s="88"/>
      <c r="C1967" s="88"/>
      <c r="D1967" s="88"/>
      <c r="E1967" s="88"/>
      <c r="F1967" s="5">
        <v>12445</v>
      </c>
    </row>
    <row r="1968" spans="1:6" ht="12.75">
      <c r="A1968" s="88" t="s">
        <v>413</v>
      </c>
      <c r="B1968" s="88"/>
      <c r="C1968" s="88"/>
      <c r="D1968" s="88"/>
      <c r="E1968" s="88"/>
      <c r="F1968" s="5">
        <v>21556</v>
      </c>
    </row>
    <row r="1969" spans="1:6" ht="12.75">
      <c r="A1969" s="85" t="s">
        <v>414</v>
      </c>
      <c r="B1969" s="86"/>
      <c r="C1969" s="86"/>
      <c r="D1969" s="86"/>
      <c r="E1969" s="87"/>
      <c r="F1969" s="5">
        <v>111</v>
      </c>
    </row>
    <row r="1970" spans="1:6" ht="12.75">
      <c r="A1970" s="88" t="s">
        <v>199</v>
      </c>
      <c r="B1970" s="88"/>
      <c r="C1970" s="88"/>
      <c r="D1970" s="88"/>
      <c r="E1970" s="88"/>
      <c r="F1970" s="16">
        <f>F1938+F1948+F1959+F1966+F1967+F1968+F1969</f>
        <v>225251</v>
      </c>
    </row>
    <row r="1971" spans="1:6" ht="12.75">
      <c r="A1971" s="88" t="s">
        <v>200</v>
      </c>
      <c r="B1971" s="88"/>
      <c r="C1971" s="88"/>
      <c r="D1971" s="88"/>
      <c r="E1971" s="88"/>
      <c r="F1971" s="16">
        <f>F1970*6/100</f>
        <v>13515.06</v>
      </c>
    </row>
    <row r="1972" spans="1:6" ht="12.75">
      <c r="A1972" s="85" t="s">
        <v>245</v>
      </c>
      <c r="B1972" s="86"/>
      <c r="C1972" s="86"/>
      <c r="D1972" s="86"/>
      <c r="E1972" s="87"/>
      <c r="F1972" s="16">
        <f>C1979*6/100</f>
        <v>15240.36</v>
      </c>
    </row>
    <row r="1973" spans="1:6" ht="12.75">
      <c r="A1973" s="88" t="s">
        <v>198</v>
      </c>
      <c r="B1973" s="88"/>
      <c r="C1973" s="88"/>
      <c r="D1973" s="88"/>
      <c r="E1973" s="88"/>
      <c r="F1973" s="16">
        <f>SUM(F1970:F1972)</f>
        <v>254006.41999999998</v>
      </c>
    </row>
    <row r="1974" spans="1:6" ht="12.75">
      <c r="A1974" s="88" t="s">
        <v>415</v>
      </c>
      <c r="B1974" s="88"/>
      <c r="C1974" s="88"/>
      <c r="D1974" s="88"/>
      <c r="E1974" s="88"/>
      <c r="F1974" s="18">
        <f>F1973/A1931/12</f>
        <v>11.429991720215272</v>
      </c>
    </row>
    <row r="1975" spans="1:6" ht="12.75">
      <c r="A1975" s="3" t="s">
        <v>271</v>
      </c>
      <c r="B1975" s="3"/>
      <c r="C1975" s="3"/>
      <c r="D1975" s="3"/>
      <c r="E1975" s="3"/>
      <c r="F1975" s="3"/>
    </row>
    <row r="1976" spans="1:6" ht="12.75">
      <c r="A1976" s="3"/>
      <c r="B1976" s="3"/>
      <c r="C1976" s="2"/>
      <c r="D1976" s="3"/>
      <c r="E1976" s="3"/>
      <c r="F1976" s="3"/>
    </row>
    <row r="1977" spans="1:6" ht="12.75">
      <c r="A1977" s="66" t="s">
        <v>337</v>
      </c>
      <c r="B1977" s="66"/>
      <c r="C1977" s="54">
        <f>F1968/F1973</f>
        <v>0.08486399674464921</v>
      </c>
      <c r="D1977" s="66" t="s">
        <v>274</v>
      </c>
      <c r="E1977" s="66"/>
      <c r="F1977" s="3"/>
    </row>
    <row r="1978" spans="1:6" ht="12.75">
      <c r="A1978" s="51"/>
      <c r="B1978" s="51"/>
      <c r="C1978" s="51"/>
      <c r="D1978" s="51"/>
      <c r="E1978" s="51"/>
      <c r="F1978" s="3"/>
    </row>
    <row r="1979" spans="1:6" ht="12.75">
      <c r="A1979" s="5" t="s">
        <v>244</v>
      </c>
      <c r="B1979" s="5" t="s">
        <v>416</v>
      </c>
      <c r="C1979" s="5">
        <v>254006</v>
      </c>
      <c r="D1979" s="3"/>
      <c r="E1979" s="3"/>
      <c r="F1979" s="3"/>
    </row>
    <row r="1986" spans="1:6" ht="12.75">
      <c r="A1986" s="3"/>
      <c r="B1986" s="3"/>
      <c r="C1986" s="3"/>
      <c r="D1986" s="3"/>
      <c r="E1986" s="3"/>
      <c r="F1986" s="3" t="s">
        <v>714</v>
      </c>
    </row>
    <row r="1987" spans="1:6" ht="12.75">
      <c r="A1987" s="75" t="s">
        <v>263</v>
      </c>
      <c r="B1987" s="75"/>
      <c r="C1987" s="75"/>
      <c r="D1987" s="75"/>
      <c r="E1987" s="75"/>
      <c r="F1987" s="75"/>
    </row>
    <row r="1988" spans="1:6" ht="12.75">
      <c r="A1988" s="75" t="s">
        <v>264</v>
      </c>
      <c r="B1988" s="75"/>
      <c r="C1988" s="75"/>
      <c r="D1988" s="75"/>
      <c r="E1988" s="75"/>
      <c r="F1988" s="75"/>
    </row>
    <row r="1989" spans="1:6" ht="12.75">
      <c r="A1989" s="75" t="s">
        <v>715</v>
      </c>
      <c r="B1989" s="75"/>
      <c r="C1989" s="75"/>
      <c r="D1989" s="75"/>
      <c r="E1989" s="75"/>
      <c r="F1989" s="75"/>
    </row>
    <row r="1990" spans="1:6" ht="12.75">
      <c r="A1990" s="3"/>
      <c r="B1990" s="3"/>
      <c r="C1990" s="2"/>
      <c r="D1990" s="2"/>
      <c r="E1990" s="2"/>
      <c r="F1990" s="3"/>
    </row>
    <row r="1991" spans="1:6" ht="12.75">
      <c r="A1991" s="73" t="s">
        <v>237</v>
      </c>
      <c r="B1991" s="73"/>
      <c r="C1991" s="73"/>
      <c r="D1991" s="73"/>
      <c r="E1991" s="73"/>
      <c r="F1991" s="4" t="s">
        <v>192</v>
      </c>
    </row>
    <row r="1992" spans="1:6" ht="12.75">
      <c r="A1992" s="4" t="s">
        <v>193</v>
      </c>
      <c r="B1992" s="4" t="s">
        <v>261</v>
      </c>
      <c r="C1992" s="4" t="s">
        <v>194</v>
      </c>
      <c r="D1992" s="4" t="s">
        <v>196</v>
      </c>
      <c r="E1992" s="4" t="s">
        <v>195</v>
      </c>
      <c r="F1992" s="100">
        <v>5</v>
      </c>
    </row>
    <row r="1993" spans="1:6" ht="12.75">
      <c r="A1993" s="4">
        <v>2708.7</v>
      </c>
      <c r="B1993" s="6">
        <v>215</v>
      </c>
      <c r="C1993" s="6">
        <v>552.1</v>
      </c>
      <c r="D1993" s="6" t="s">
        <v>278</v>
      </c>
      <c r="E1993" s="31">
        <v>1713.75</v>
      </c>
      <c r="F1993" s="101"/>
    </row>
    <row r="1994" spans="1:6" ht="12.75">
      <c r="A1994" s="8"/>
      <c r="B1994" s="9"/>
      <c r="C1994" s="9"/>
      <c r="D1994" s="9"/>
      <c r="E1994" s="9"/>
      <c r="F1994" s="10"/>
    </row>
    <row r="1995" spans="1:6" ht="12.75">
      <c r="A1995" s="65" t="s">
        <v>201</v>
      </c>
      <c r="B1995" s="15" t="s">
        <v>716</v>
      </c>
      <c r="C1995" s="74" t="s">
        <v>717</v>
      </c>
      <c r="D1995" s="13"/>
      <c r="E1995" s="13"/>
      <c r="F1995" s="13"/>
    </row>
    <row r="1996" spans="1:6" ht="12.75">
      <c r="A1996" s="65"/>
      <c r="B1996" s="15" t="s">
        <v>718</v>
      </c>
      <c r="C1996" s="74"/>
      <c r="D1996" s="13"/>
      <c r="E1996" s="13"/>
      <c r="F1996" s="13"/>
    </row>
    <row r="1997" spans="1:6" ht="12.75">
      <c r="A1997" s="22" t="s">
        <v>202</v>
      </c>
      <c r="B1997" s="15" t="s">
        <v>719</v>
      </c>
      <c r="C1997" s="14" t="s">
        <v>145</v>
      </c>
      <c r="D1997" s="13"/>
      <c r="E1997" s="13"/>
      <c r="F1997" s="13"/>
    </row>
    <row r="1998" spans="1:6" ht="12.75">
      <c r="A1998" s="10"/>
      <c r="B1998" s="8"/>
      <c r="C1998" s="10"/>
      <c r="D1998" s="13"/>
      <c r="E1998" s="13"/>
      <c r="F1998" s="13"/>
    </row>
    <row r="1999" spans="1:6" ht="12.75">
      <c r="A1999" s="88" t="s">
        <v>236</v>
      </c>
      <c r="B1999" s="88"/>
      <c r="C1999" s="88"/>
      <c r="D1999" s="88"/>
      <c r="E1999" s="88"/>
      <c r="F1999" s="5">
        <f>F2003+F2004+F2005+F2006+F2007</f>
        <v>56469</v>
      </c>
    </row>
    <row r="2000" spans="1:6" ht="12.75">
      <c r="A2000" s="66" t="s">
        <v>242</v>
      </c>
      <c r="B2000" s="66"/>
      <c r="C2000" s="66"/>
      <c r="D2000" s="66"/>
      <c r="E2000" s="66"/>
      <c r="F2000" s="5"/>
    </row>
    <row r="2001" spans="1:6" ht="12.75">
      <c r="A2001" s="66" t="s">
        <v>720</v>
      </c>
      <c r="B2001" s="88"/>
      <c r="C2001" s="88"/>
      <c r="D2001" s="88"/>
      <c r="E2001" s="88"/>
      <c r="F2001" s="4">
        <v>31551</v>
      </c>
    </row>
    <row r="2002" spans="1:6" ht="12.75">
      <c r="A2002" s="66" t="s">
        <v>721</v>
      </c>
      <c r="B2002" s="66"/>
      <c r="C2002" s="66"/>
      <c r="D2002" s="66"/>
      <c r="E2002" s="66"/>
      <c r="F2002" s="4">
        <v>16101</v>
      </c>
    </row>
    <row r="2003" spans="1:6" ht="12.75">
      <c r="A2003" s="66" t="s">
        <v>241</v>
      </c>
      <c r="B2003" s="66"/>
      <c r="C2003" s="66"/>
      <c r="D2003" s="66"/>
      <c r="E2003" s="66"/>
      <c r="F2003" s="4">
        <f>SUM(F2001:F2002)</f>
        <v>47652</v>
      </c>
    </row>
    <row r="2004" spans="1:6" ht="12.75">
      <c r="A2004" s="66" t="s">
        <v>722</v>
      </c>
      <c r="B2004" s="66"/>
      <c r="C2004" s="66"/>
      <c r="D2004" s="66"/>
      <c r="E2004" s="66"/>
      <c r="F2004" s="4">
        <v>1723</v>
      </c>
    </row>
    <row r="2005" spans="1:6" ht="12.75">
      <c r="A2005" s="66" t="s">
        <v>723</v>
      </c>
      <c r="B2005" s="66"/>
      <c r="C2005" s="66"/>
      <c r="D2005" s="66"/>
      <c r="E2005" s="66"/>
      <c r="F2005" s="4">
        <v>325</v>
      </c>
    </row>
    <row r="2006" spans="1:6" ht="12.75">
      <c r="A2006" s="66" t="s">
        <v>724</v>
      </c>
      <c r="B2006" s="66"/>
      <c r="C2006" s="66"/>
      <c r="D2006" s="66"/>
      <c r="E2006" s="66"/>
      <c r="F2006" s="4">
        <v>98</v>
      </c>
    </row>
    <row r="2007" spans="1:6" ht="12.75">
      <c r="A2007" s="66" t="s">
        <v>725</v>
      </c>
      <c r="B2007" s="66"/>
      <c r="C2007" s="66"/>
      <c r="D2007" s="66"/>
      <c r="E2007" s="66"/>
      <c r="F2007" s="4">
        <v>6671</v>
      </c>
    </row>
    <row r="2008" spans="1:6" ht="12.75">
      <c r="A2008" s="88" t="s">
        <v>197</v>
      </c>
      <c r="B2008" s="88"/>
      <c r="C2008" s="88"/>
      <c r="D2008" s="88"/>
      <c r="E2008" s="88"/>
      <c r="F2008" s="5">
        <f>F2009+F2010+F2011+F2012+F2013+F2014+F2015+F2016+F2017+F2018</f>
        <v>50278</v>
      </c>
    </row>
    <row r="2009" spans="1:6" ht="12.75">
      <c r="A2009" s="66" t="s">
        <v>726</v>
      </c>
      <c r="B2009" s="66"/>
      <c r="C2009" s="66"/>
      <c r="D2009" s="66"/>
      <c r="E2009" s="66"/>
      <c r="F2009" s="4">
        <v>18020</v>
      </c>
    </row>
    <row r="2010" spans="1:6" ht="12.75">
      <c r="A2010" s="66" t="s">
        <v>727</v>
      </c>
      <c r="B2010" s="66"/>
      <c r="C2010" s="66"/>
      <c r="D2010" s="66"/>
      <c r="E2010" s="66"/>
      <c r="F2010" s="4">
        <v>6605</v>
      </c>
    </row>
    <row r="2011" spans="1:6" ht="12.75">
      <c r="A2011" s="66" t="s">
        <v>728</v>
      </c>
      <c r="B2011" s="66"/>
      <c r="C2011" s="66"/>
      <c r="D2011" s="66"/>
      <c r="E2011" s="66"/>
      <c r="F2011" s="4">
        <v>11128</v>
      </c>
    </row>
    <row r="2012" spans="1:6" ht="12.75">
      <c r="A2012" s="66" t="s">
        <v>729</v>
      </c>
      <c r="B2012" s="66"/>
      <c r="C2012" s="66"/>
      <c r="D2012" s="66"/>
      <c r="E2012" s="66"/>
      <c r="F2012" s="4">
        <v>1019</v>
      </c>
    </row>
    <row r="2013" spans="1:6" ht="12.75">
      <c r="A2013" s="66" t="s">
        <v>730</v>
      </c>
      <c r="B2013" s="66"/>
      <c r="C2013" s="66"/>
      <c r="D2013" s="66"/>
      <c r="E2013" s="66"/>
      <c r="F2013" s="4">
        <v>325</v>
      </c>
    </row>
    <row r="2014" spans="1:6" ht="12.75">
      <c r="A2014" s="66" t="s">
        <v>731</v>
      </c>
      <c r="B2014" s="66"/>
      <c r="C2014" s="66"/>
      <c r="D2014" s="66"/>
      <c r="E2014" s="66"/>
      <c r="F2014" s="4">
        <v>6891</v>
      </c>
    </row>
    <row r="2015" spans="1:6" ht="12.75">
      <c r="A2015" s="66" t="s">
        <v>1917</v>
      </c>
      <c r="B2015" s="66"/>
      <c r="C2015" s="66"/>
      <c r="D2015" s="66"/>
      <c r="E2015" s="66"/>
      <c r="F2015" s="4">
        <v>115</v>
      </c>
    </row>
    <row r="2016" spans="1:6" ht="12.75">
      <c r="A2016" s="66" t="s">
        <v>732</v>
      </c>
      <c r="B2016" s="66"/>
      <c r="C2016" s="66"/>
      <c r="D2016" s="66"/>
      <c r="E2016" s="66"/>
      <c r="F2016" s="4">
        <v>1625</v>
      </c>
    </row>
    <row r="2017" spans="1:6" ht="12.75">
      <c r="A2017" s="66" t="s">
        <v>733</v>
      </c>
      <c r="B2017" s="66"/>
      <c r="C2017" s="66"/>
      <c r="D2017" s="66"/>
      <c r="E2017" s="66"/>
      <c r="F2017" s="4">
        <v>1300</v>
      </c>
    </row>
    <row r="2018" spans="1:6" ht="12.75">
      <c r="A2018" s="67" t="s">
        <v>734</v>
      </c>
      <c r="B2018" s="68"/>
      <c r="C2018" s="68"/>
      <c r="D2018" s="68"/>
      <c r="E2018" s="69"/>
      <c r="F2018" s="4">
        <v>3250</v>
      </c>
    </row>
    <row r="2019" spans="1:6" ht="12.75">
      <c r="A2019" s="88" t="s">
        <v>300</v>
      </c>
      <c r="B2019" s="88"/>
      <c r="C2019" s="88"/>
      <c r="D2019" s="88"/>
      <c r="E2019" s="88"/>
      <c r="F2019" s="5">
        <v>105952</v>
      </c>
    </row>
    <row r="2020" spans="1:6" ht="12.75">
      <c r="A2020" s="88" t="s">
        <v>735</v>
      </c>
      <c r="B2020" s="88"/>
      <c r="C2020" s="88"/>
      <c r="D2020" s="88"/>
      <c r="E2020" s="88"/>
      <c r="F2020" s="5">
        <v>18202</v>
      </c>
    </row>
    <row r="2021" spans="1:6" ht="12.75">
      <c r="A2021" s="85" t="s">
        <v>1114</v>
      </c>
      <c r="B2021" s="86"/>
      <c r="C2021" s="86"/>
      <c r="D2021" s="86"/>
      <c r="E2021" s="87"/>
      <c r="F2021" s="5">
        <v>31529</v>
      </c>
    </row>
    <row r="2022" spans="1:6" ht="12.75">
      <c r="A2022" s="85" t="s">
        <v>1115</v>
      </c>
      <c r="B2022" s="86"/>
      <c r="C2022" s="86"/>
      <c r="D2022" s="86"/>
      <c r="E2022" s="87"/>
      <c r="F2022" s="5">
        <v>163</v>
      </c>
    </row>
    <row r="2023" spans="1:6" ht="12.75">
      <c r="A2023" s="88" t="s">
        <v>199</v>
      </c>
      <c r="B2023" s="88"/>
      <c r="C2023" s="88"/>
      <c r="D2023" s="88"/>
      <c r="E2023" s="88"/>
      <c r="F2023" s="5">
        <f>F1999+F2008+F2019+F2020+F2021+F2022</f>
        <v>262593</v>
      </c>
    </row>
    <row r="2024" spans="1:6" ht="12.75">
      <c r="A2024" s="88" t="s">
        <v>200</v>
      </c>
      <c r="B2024" s="88"/>
      <c r="C2024" s="88"/>
      <c r="D2024" s="88"/>
      <c r="E2024" s="88"/>
      <c r="F2024" s="16">
        <f>F2023*6/100</f>
        <v>15755.58</v>
      </c>
    </row>
    <row r="2025" spans="1:6" ht="12.75">
      <c r="A2025" s="85" t="s">
        <v>245</v>
      </c>
      <c r="B2025" s="86"/>
      <c r="C2025" s="86"/>
      <c r="D2025" s="86"/>
      <c r="E2025" s="87"/>
      <c r="F2025" s="16">
        <f>C2033*6/100</f>
        <v>17766.9</v>
      </c>
    </row>
    <row r="2026" spans="1:6" ht="12.75">
      <c r="A2026" s="88" t="s">
        <v>198</v>
      </c>
      <c r="B2026" s="88"/>
      <c r="C2026" s="88"/>
      <c r="D2026" s="88"/>
      <c r="E2026" s="88"/>
      <c r="F2026" s="16">
        <f>SUM(F2023:F2025)</f>
        <v>296115.48000000004</v>
      </c>
    </row>
    <row r="2027" spans="1:6" ht="12.75">
      <c r="A2027" s="88" t="s">
        <v>1116</v>
      </c>
      <c r="B2027" s="88"/>
      <c r="C2027" s="88"/>
      <c r="D2027" s="88"/>
      <c r="E2027" s="88"/>
      <c r="F2027" s="18">
        <f>F2026/A1993/12</f>
        <v>9.110012182966</v>
      </c>
    </row>
    <row r="2028" spans="1:6" ht="12.75">
      <c r="A2028" s="3" t="s">
        <v>271</v>
      </c>
      <c r="B2028" s="3"/>
      <c r="C2028" s="3"/>
      <c r="D2028" s="3"/>
      <c r="E2028" s="3"/>
      <c r="F2028" s="3"/>
    </row>
    <row r="2029" spans="1:6" ht="12.75">
      <c r="A2029" s="3"/>
      <c r="B2029" s="3"/>
      <c r="C2029" s="2"/>
      <c r="D2029" s="3"/>
      <c r="E2029" s="3"/>
      <c r="F2029" s="3"/>
    </row>
    <row r="2030" spans="1:6" ht="12.75">
      <c r="A2030" s="66" t="s">
        <v>337</v>
      </c>
      <c r="B2030" s="66"/>
      <c r="C2030" s="37">
        <f>F2021/F2026</f>
        <v>0.10647535211600553</v>
      </c>
      <c r="D2030" s="66" t="s">
        <v>274</v>
      </c>
      <c r="E2030" s="66"/>
      <c r="F2030" s="3"/>
    </row>
    <row r="2031" spans="1:6" ht="12.75">
      <c r="A2031" s="3"/>
      <c r="B2031" s="3"/>
      <c r="C2031" s="3"/>
      <c r="D2031" s="3"/>
      <c r="E2031" s="3"/>
      <c r="F2031" s="3"/>
    </row>
    <row r="2032" spans="1:6" ht="12.75">
      <c r="A2032" s="2"/>
      <c r="B2032" s="2"/>
      <c r="C2032" s="2"/>
      <c r="D2032" s="2"/>
      <c r="E2032" s="2"/>
      <c r="F2032" s="2"/>
    </row>
    <row r="2033" spans="1:6" ht="12.75">
      <c r="A2033" s="5" t="s">
        <v>244</v>
      </c>
      <c r="B2033" s="5" t="s">
        <v>1117</v>
      </c>
      <c r="C2033" s="5">
        <v>296115</v>
      </c>
      <c r="D2033" s="2"/>
      <c r="E2033" s="2"/>
      <c r="F2033" s="2"/>
    </row>
    <row r="2049" spans="1:6" ht="12.75">
      <c r="A2049" s="3"/>
      <c r="B2049" s="3"/>
      <c r="C2049" s="3"/>
      <c r="D2049" s="3"/>
      <c r="E2049" s="3"/>
      <c r="F2049" s="3" t="s">
        <v>768</v>
      </c>
    </row>
    <row r="2050" spans="1:6" ht="12.75">
      <c r="A2050" s="75" t="s">
        <v>263</v>
      </c>
      <c r="B2050" s="75"/>
      <c r="C2050" s="75"/>
      <c r="D2050" s="75"/>
      <c r="E2050" s="75"/>
      <c r="F2050" s="75"/>
    </row>
    <row r="2051" spans="1:6" ht="12.75">
      <c r="A2051" s="75" t="s">
        <v>264</v>
      </c>
      <c r="B2051" s="75"/>
      <c r="C2051" s="75"/>
      <c r="D2051" s="75"/>
      <c r="E2051" s="75"/>
      <c r="F2051" s="75"/>
    </row>
    <row r="2052" spans="1:6" ht="12.75">
      <c r="A2052" s="75" t="s">
        <v>769</v>
      </c>
      <c r="B2052" s="75"/>
      <c r="C2052" s="75"/>
      <c r="D2052" s="75"/>
      <c r="E2052" s="75"/>
      <c r="F2052" s="75"/>
    </row>
    <row r="2053" spans="1:6" ht="12.75">
      <c r="A2053" s="3"/>
      <c r="B2053" s="3"/>
      <c r="C2053" s="2"/>
      <c r="D2053" s="2"/>
      <c r="E2053" s="2"/>
      <c r="F2053" s="3"/>
    </row>
    <row r="2054" spans="1:6" ht="12.75">
      <c r="A2054" s="73" t="s">
        <v>237</v>
      </c>
      <c r="B2054" s="73"/>
      <c r="C2054" s="73"/>
      <c r="D2054" s="73"/>
      <c r="E2054" s="73"/>
      <c r="F2054" s="4" t="s">
        <v>192</v>
      </c>
    </row>
    <row r="2055" spans="1:6" ht="12.75">
      <c r="A2055" s="4" t="s">
        <v>193</v>
      </c>
      <c r="B2055" s="4" t="s">
        <v>261</v>
      </c>
      <c r="C2055" s="4" t="s">
        <v>194</v>
      </c>
      <c r="D2055" s="4" t="s">
        <v>196</v>
      </c>
      <c r="E2055" s="4" t="s">
        <v>195</v>
      </c>
      <c r="F2055" s="100">
        <v>5</v>
      </c>
    </row>
    <row r="2056" spans="1:6" ht="12.75">
      <c r="A2056" s="6">
        <v>2717</v>
      </c>
      <c r="B2056" s="6">
        <v>273</v>
      </c>
      <c r="C2056" s="31">
        <v>531.46</v>
      </c>
      <c r="D2056" s="6" t="s">
        <v>278</v>
      </c>
      <c r="E2056" s="6">
        <v>1957.1</v>
      </c>
      <c r="F2056" s="101"/>
    </row>
    <row r="2057" spans="1:6" ht="12.75">
      <c r="A2057" s="8"/>
      <c r="B2057" s="9"/>
      <c r="C2057" s="9"/>
      <c r="D2057" s="9"/>
      <c r="E2057" s="9"/>
      <c r="F2057" s="10"/>
    </row>
    <row r="2058" spans="1:6" ht="12.75">
      <c r="A2058" s="65" t="s">
        <v>201</v>
      </c>
      <c r="B2058" s="15" t="s">
        <v>770</v>
      </c>
      <c r="C2058" s="74" t="s">
        <v>771</v>
      </c>
      <c r="D2058" s="13"/>
      <c r="E2058" s="13"/>
      <c r="F2058" s="13"/>
    </row>
    <row r="2059" spans="1:6" ht="12.75">
      <c r="A2059" s="65"/>
      <c r="B2059" s="15" t="s">
        <v>772</v>
      </c>
      <c r="C2059" s="74"/>
      <c r="D2059" s="13"/>
      <c r="E2059" s="13"/>
      <c r="F2059" s="13"/>
    </row>
    <row r="2060" spans="1:6" ht="12.75">
      <c r="A2060" s="22" t="s">
        <v>202</v>
      </c>
      <c r="B2060" s="15" t="s">
        <v>773</v>
      </c>
      <c r="C2060" s="14" t="s">
        <v>387</v>
      </c>
      <c r="D2060" s="13"/>
      <c r="E2060" s="13"/>
      <c r="F2060" s="13"/>
    </row>
    <row r="2061" spans="1:6" ht="12.75">
      <c r="A2061" s="10"/>
      <c r="B2061" s="8"/>
      <c r="C2061" s="10"/>
      <c r="D2061" s="13"/>
      <c r="E2061" s="13"/>
      <c r="F2061" s="13"/>
    </row>
    <row r="2062" spans="1:6" ht="12.75">
      <c r="A2062" s="88" t="s">
        <v>236</v>
      </c>
      <c r="B2062" s="88"/>
      <c r="C2062" s="88"/>
      <c r="D2062" s="88"/>
      <c r="E2062" s="88"/>
      <c r="F2062" s="5">
        <f>F2066+F2067+F2068+F2069+F2070</f>
        <v>62459</v>
      </c>
    </row>
    <row r="2063" spans="1:6" ht="12.75">
      <c r="A2063" s="66" t="s">
        <v>242</v>
      </c>
      <c r="B2063" s="66"/>
      <c r="C2063" s="66"/>
      <c r="D2063" s="66"/>
      <c r="E2063" s="66"/>
      <c r="F2063" s="5"/>
    </row>
    <row r="2064" spans="1:6" ht="12.75">
      <c r="A2064" s="66" t="s">
        <v>774</v>
      </c>
      <c r="B2064" s="88"/>
      <c r="C2064" s="88"/>
      <c r="D2064" s="88"/>
      <c r="E2064" s="88"/>
      <c r="F2064" s="4">
        <v>32764</v>
      </c>
    </row>
    <row r="2065" spans="1:6" ht="12.75">
      <c r="A2065" s="66" t="s">
        <v>775</v>
      </c>
      <c r="B2065" s="66"/>
      <c r="C2065" s="66"/>
      <c r="D2065" s="66"/>
      <c r="E2065" s="66"/>
      <c r="F2065" s="4">
        <v>20872</v>
      </c>
    </row>
    <row r="2066" spans="1:6" ht="12.75">
      <c r="A2066" s="66" t="s">
        <v>241</v>
      </c>
      <c r="B2066" s="66"/>
      <c r="C2066" s="66"/>
      <c r="D2066" s="66"/>
      <c r="E2066" s="66"/>
      <c r="F2066" s="4">
        <f>SUM(F2064:F2065)</f>
        <v>53636</v>
      </c>
    </row>
    <row r="2067" spans="1:6" ht="12.75">
      <c r="A2067" s="66" t="s">
        <v>776</v>
      </c>
      <c r="B2067" s="66"/>
      <c r="C2067" s="66"/>
      <c r="D2067" s="66"/>
      <c r="E2067" s="66"/>
      <c r="F2067" s="4">
        <v>1728</v>
      </c>
    </row>
    <row r="2068" spans="1:6" ht="12.75">
      <c r="A2068" s="66" t="s">
        <v>777</v>
      </c>
      <c r="B2068" s="66"/>
      <c r="C2068" s="66"/>
      <c r="D2068" s="66"/>
      <c r="E2068" s="66"/>
      <c r="F2068" s="4">
        <v>326</v>
      </c>
    </row>
    <row r="2069" spans="1:6" ht="12.75">
      <c r="A2069" s="66" t="s">
        <v>778</v>
      </c>
      <c r="B2069" s="66"/>
      <c r="C2069" s="66"/>
      <c r="D2069" s="66"/>
      <c r="E2069" s="66"/>
      <c r="F2069" s="4">
        <v>98</v>
      </c>
    </row>
    <row r="2070" spans="1:6" ht="12.75">
      <c r="A2070" s="66" t="s">
        <v>725</v>
      </c>
      <c r="B2070" s="66"/>
      <c r="C2070" s="66"/>
      <c r="D2070" s="66"/>
      <c r="E2070" s="66"/>
      <c r="F2070" s="4">
        <v>6671</v>
      </c>
    </row>
    <row r="2071" spans="1:6" ht="12.75">
      <c r="A2071" s="88" t="s">
        <v>197</v>
      </c>
      <c r="B2071" s="88"/>
      <c r="C2071" s="88"/>
      <c r="D2071" s="88"/>
      <c r="E2071" s="88"/>
      <c r="F2071" s="5">
        <f>F2072+F2073+F2074+F2075+F2076+F2077+F2078+F2079+F2080+F2081</f>
        <v>58207</v>
      </c>
    </row>
    <row r="2072" spans="1:6" ht="12.75">
      <c r="A2072" s="66" t="s">
        <v>779</v>
      </c>
      <c r="B2072" s="66"/>
      <c r="C2072" s="66"/>
      <c r="D2072" s="66"/>
      <c r="E2072" s="66"/>
      <c r="F2072" s="4">
        <v>17988</v>
      </c>
    </row>
    <row r="2073" spans="1:6" ht="12.75">
      <c r="A2073" s="66" t="s">
        <v>780</v>
      </c>
      <c r="B2073" s="66"/>
      <c r="C2073" s="66"/>
      <c r="D2073" s="66"/>
      <c r="E2073" s="66"/>
      <c r="F2073" s="4">
        <v>6594</v>
      </c>
    </row>
    <row r="2074" spans="1:6" ht="12.75">
      <c r="A2074" s="66" t="s">
        <v>781</v>
      </c>
      <c r="B2074" s="66"/>
      <c r="C2074" s="66"/>
      <c r="D2074" s="66"/>
      <c r="E2074" s="66"/>
      <c r="F2074" s="4">
        <v>19058</v>
      </c>
    </row>
    <row r="2075" spans="1:6" ht="12.75">
      <c r="A2075" s="66" t="s">
        <v>782</v>
      </c>
      <c r="B2075" s="66"/>
      <c r="C2075" s="66"/>
      <c r="D2075" s="66"/>
      <c r="E2075" s="66"/>
      <c r="F2075" s="4">
        <v>1020</v>
      </c>
    </row>
    <row r="2076" spans="1:6" ht="12.75">
      <c r="A2076" s="66" t="s">
        <v>783</v>
      </c>
      <c r="B2076" s="66"/>
      <c r="C2076" s="66"/>
      <c r="D2076" s="66"/>
      <c r="E2076" s="66"/>
      <c r="F2076" s="4">
        <v>326</v>
      </c>
    </row>
    <row r="2077" spans="1:6" ht="12.75">
      <c r="A2077" s="66" t="s">
        <v>784</v>
      </c>
      <c r="B2077" s="66"/>
      <c r="C2077" s="66"/>
      <c r="D2077" s="66"/>
      <c r="E2077" s="66"/>
      <c r="F2077" s="4">
        <v>6912</v>
      </c>
    </row>
    <row r="2078" spans="1:6" ht="12.75">
      <c r="A2078" s="66" t="s">
        <v>785</v>
      </c>
      <c r="B2078" s="66"/>
      <c r="C2078" s="66"/>
      <c r="D2078" s="66"/>
      <c r="E2078" s="66"/>
      <c r="F2078" s="4">
        <v>115</v>
      </c>
    </row>
    <row r="2079" spans="1:6" ht="12.75">
      <c r="A2079" s="66" t="s">
        <v>786</v>
      </c>
      <c r="B2079" s="66"/>
      <c r="C2079" s="66"/>
      <c r="D2079" s="66"/>
      <c r="E2079" s="66"/>
      <c r="F2079" s="4">
        <v>1630</v>
      </c>
    </row>
    <row r="2080" spans="1:6" ht="12.75">
      <c r="A2080" s="66" t="s">
        <v>787</v>
      </c>
      <c r="B2080" s="66"/>
      <c r="C2080" s="66"/>
      <c r="D2080" s="66"/>
      <c r="E2080" s="66"/>
      <c r="F2080" s="4">
        <v>1304</v>
      </c>
    </row>
    <row r="2081" spans="1:6" ht="12.75">
      <c r="A2081" s="67" t="s">
        <v>788</v>
      </c>
      <c r="B2081" s="68"/>
      <c r="C2081" s="68"/>
      <c r="D2081" s="68"/>
      <c r="E2081" s="69"/>
      <c r="F2081" s="4">
        <v>3260</v>
      </c>
    </row>
    <row r="2082" spans="1:6" ht="12.75">
      <c r="A2082" s="88" t="s">
        <v>300</v>
      </c>
      <c r="B2082" s="88"/>
      <c r="C2082" s="88"/>
      <c r="D2082" s="88"/>
      <c r="E2082" s="88"/>
      <c r="F2082" s="5">
        <v>109496</v>
      </c>
    </row>
    <row r="2083" spans="1:6" ht="12.75">
      <c r="A2083" s="88" t="s">
        <v>789</v>
      </c>
      <c r="B2083" s="88"/>
      <c r="C2083" s="88"/>
      <c r="D2083" s="88"/>
      <c r="E2083" s="88"/>
      <c r="F2083" s="5">
        <v>18258</v>
      </c>
    </row>
    <row r="2084" spans="1:6" ht="12.75">
      <c r="A2084" s="88" t="s">
        <v>790</v>
      </c>
      <c r="B2084" s="88"/>
      <c r="C2084" s="88"/>
      <c r="D2084" s="88"/>
      <c r="E2084" s="88"/>
      <c r="F2084" s="5">
        <v>31626</v>
      </c>
    </row>
    <row r="2085" spans="1:6" ht="12.75">
      <c r="A2085" s="85" t="s">
        <v>791</v>
      </c>
      <c r="B2085" s="86"/>
      <c r="C2085" s="86"/>
      <c r="D2085" s="86"/>
      <c r="E2085" s="87"/>
      <c r="F2085" s="5">
        <v>163</v>
      </c>
    </row>
    <row r="2086" spans="1:6" ht="12.75">
      <c r="A2086" s="88" t="s">
        <v>199</v>
      </c>
      <c r="B2086" s="88"/>
      <c r="C2086" s="88"/>
      <c r="D2086" s="88"/>
      <c r="E2086" s="88"/>
      <c r="F2086" s="16">
        <f>F2062+F2071+F2082+F2083+F2084+F2085</f>
        <v>280209</v>
      </c>
    </row>
    <row r="2087" spans="1:6" ht="12.75">
      <c r="A2087" s="88" t="s">
        <v>200</v>
      </c>
      <c r="B2087" s="88"/>
      <c r="C2087" s="88"/>
      <c r="D2087" s="88"/>
      <c r="E2087" s="88"/>
      <c r="F2087" s="16">
        <f>F2086*6/100</f>
        <v>16812.54</v>
      </c>
    </row>
    <row r="2088" spans="1:6" ht="12.75">
      <c r="A2088" s="85" t="s">
        <v>245</v>
      </c>
      <c r="B2088" s="86"/>
      <c r="C2088" s="86"/>
      <c r="D2088" s="86"/>
      <c r="E2088" s="87"/>
      <c r="F2088" s="16">
        <f>C2095*6/100</f>
        <v>17821.32</v>
      </c>
    </row>
    <row r="2089" spans="1:6" ht="12.75">
      <c r="A2089" s="88" t="s">
        <v>198</v>
      </c>
      <c r="B2089" s="88"/>
      <c r="C2089" s="88"/>
      <c r="D2089" s="88"/>
      <c r="E2089" s="88"/>
      <c r="F2089" s="16">
        <f>SUM(F2086:F2087)</f>
        <v>297021.54</v>
      </c>
    </row>
    <row r="2090" spans="1:6" ht="12.75">
      <c r="A2090" s="88" t="s">
        <v>792</v>
      </c>
      <c r="B2090" s="88"/>
      <c r="C2090" s="88"/>
      <c r="D2090" s="88"/>
      <c r="E2090" s="88"/>
      <c r="F2090" s="18">
        <f>F2089/A2056/12</f>
        <v>9.109972396025027</v>
      </c>
    </row>
    <row r="2091" spans="1:6" ht="12.75">
      <c r="A2091" s="3" t="s">
        <v>271</v>
      </c>
      <c r="B2091" s="3"/>
      <c r="C2091" s="3"/>
      <c r="D2091" s="3"/>
      <c r="E2091" s="3"/>
      <c r="F2091" s="3"/>
    </row>
    <row r="2092" spans="1:6" ht="12.75">
      <c r="A2092" s="3"/>
      <c r="B2092" s="3"/>
      <c r="C2092" s="3"/>
      <c r="D2092" s="3"/>
      <c r="E2092" s="3"/>
      <c r="F2092" s="3"/>
    </row>
    <row r="2093" spans="1:6" ht="12.75">
      <c r="A2093" s="66" t="s">
        <v>337</v>
      </c>
      <c r="B2093" s="66"/>
      <c r="C2093" s="37">
        <f>F2084/F2089</f>
        <v>0.10647712620438235</v>
      </c>
      <c r="D2093" s="66" t="s">
        <v>274</v>
      </c>
      <c r="E2093" s="66"/>
      <c r="F2093" s="3"/>
    </row>
    <row r="2094" spans="1:6" ht="12.75">
      <c r="A2094" s="3"/>
      <c r="B2094" s="3"/>
      <c r="C2094" s="3"/>
      <c r="D2094" s="3"/>
      <c r="E2094" s="3"/>
      <c r="F2094" s="3"/>
    </row>
    <row r="2095" spans="1:6" ht="12.75">
      <c r="A2095" s="5" t="s">
        <v>244</v>
      </c>
      <c r="B2095" s="5" t="s">
        <v>793</v>
      </c>
      <c r="C2095" s="5">
        <v>297022</v>
      </c>
      <c r="D2095" s="2"/>
      <c r="E2095" s="2"/>
      <c r="F2095" s="2"/>
    </row>
    <row r="2110" spans="1:6" ht="12.75">
      <c r="A2110" s="3"/>
      <c r="B2110" s="3"/>
      <c r="C2110" s="3"/>
      <c r="D2110" s="3"/>
      <c r="E2110" s="3"/>
      <c r="F2110" s="3" t="s">
        <v>485</v>
      </c>
    </row>
    <row r="2111" spans="1:6" ht="12.75">
      <c r="A2111" s="75" t="s">
        <v>1346</v>
      </c>
      <c r="B2111" s="75"/>
      <c r="C2111" s="75"/>
      <c r="D2111" s="75"/>
      <c r="E2111" s="75"/>
      <c r="F2111" s="75"/>
    </row>
    <row r="2112" spans="1:6" ht="12.75">
      <c r="A2112" s="75" t="s">
        <v>1347</v>
      </c>
      <c r="B2112" s="75"/>
      <c r="C2112" s="75"/>
      <c r="D2112" s="75"/>
      <c r="E2112" s="75"/>
      <c r="F2112" s="75"/>
    </row>
    <row r="2113" spans="1:6" ht="12.75">
      <c r="A2113" s="3"/>
      <c r="B2113" s="3"/>
      <c r="C2113" s="2"/>
      <c r="D2113" s="2"/>
      <c r="E2113" s="2"/>
      <c r="F2113" s="3"/>
    </row>
    <row r="2114" spans="1:6" ht="12.75">
      <c r="A2114" s="73" t="s">
        <v>237</v>
      </c>
      <c r="B2114" s="73"/>
      <c r="C2114" s="73"/>
      <c r="D2114" s="73"/>
      <c r="E2114" s="73"/>
      <c r="F2114" s="4" t="s">
        <v>192</v>
      </c>
    </row>
    <row r="2115" spans="1:6" ht="12.75">
      <c r="A2115" s="4" t="s">
        <v>193</v>
      </c>
      <c r="B2115" s="4" t="s">
        <v>261</v>
      </c>
      <c r="C2115" s="4" t="s">
        <v>194</v>
      </c>
      <c r="D2115" s="4" t="s">
        <v>196</v>
      </c>
      <c r="E2115" s="4" t="s">
        <v>195</v>
      </c>
      <c r="F2115" s="100">
        <v>5</v>
      </c>
    </row>
    <row r="2116" spans="1:6" ht="12.75">
      <c r="A2116" s="4">
        <v>2699.1</v>
      </c>
      <c r="B2116" s="6">
        <v>271</v>
      </c>
      <c r="C2116" s="6">
        <v>697.1</v>
      </c>
      <c r="D2116" s="6" t="s">
        <v>278</v>
      </c>
      <c r="E2116" s="57">
        <v>2456.85</v>
      </c>
      <c r="F2116" s="101"/>
    </row>
    <row r="2117" spans="1:6" ht="12.75">
      <c r="A2117" s="8"/>
      <c r="B2117" s="9"/>
      <c r="C2117" s="9"/>
      <c r="D2117" s="9"/>
      <c r="E2117" s="9"/>
      <c r="F2117" s="10"/>
    </row>
    <row r="2118" spans="1:6" ht="12.75">
      <c r="A2118" s="65" t="s">
        <v>201</v>
      </c>
      <c r="B2118" s="15" t="s">
        <v>1348</v>
      </c>
      <c r="C2118" s="74" t="s">
        <v>825</v>
      </c>
      <c r="D2118" s="13"/>
      <c r="E2118" s="13"/>
      <c r="F2118" s="13"/>
    </row>
    <row r="2119" spans="1:6" ht="12.75">
      <c r="A2119" s="65"/>
      <c r="B2119" s="15" t="s">
        <v>1349</v>
      </c>
      <c r="C2119" s="74"/>
      <c r="D2119" s="13"/>
      <c r="E2119" s="13"/>
      <c r="F2119" s="13"/>
    </row>
    <row r="2120" spans="1:6" ht="12.75">
      <c r="A2120" s="22" t="s">
        <v>202</v>
      </c>
      <c r="B2120" s="15" t="s">
        <v>1350</v>
      </c>
      <c r="C2120" s="14" t="s">
        <v>1351</v>
      </c>
      <c r="D2120" s="13"/>
      <c r="E2120" s="13"/>
      <c r="F2120" s="13"/>
    </row>
    <row r="2121" spans="1:6" ht="12.75">
      <c r="A2121" s="10"/>
      <c r="B2121" s="8"/>
      <c r="C2121" s="10"/>
      <c r="D2121" s="13"/>
      <c r="E2121" s="13"/>
      <c r="F2121" s="13"/>
    </row>
    <row r="2122" spans="1:6" ht="12.75">
      <c r="A2122" s="88" t="s">
        <v>236</v>
      </c>
      <c r="B2122" s="88"/>
      <c r="C2122" s="88"/>
      <c r="D2122" s="88"/>
      <c r="E2122" s="88"/>
      <c r="F2122" s="5">
        <f>F2126+F2127+F2128+F2129+F2130</f>
        <v>71452</v>
      </c>
    </row>
    <row r="2123" spans="1:6" ht="12.75">
      <c r="A2123" s="66" t="s">
        <v>242</v>
      </c>
      <c r="B2123" s="66"/>
      <c r="C2123" s="66"/>
      <c r="D2123" s="66"/>
      <c r="E2123" s="66"/>
      <c r="F2123" s="5"/>
    </row>
    <row r="2124" spans="1:6" ht="12.75">
      <c r="A2124" s="66" t="s">
        <v>1352</v>
      </c>
      <c r="B2124" s="88"/>
      <c r="C2124" s="88"/>
      <c r="D2124" s="88"/>
      <c r="E2124" s="88"/>
      <c r="F2124" s="4">
        <v>41865</v>
      </c>
    </row>
    <row r="2125" spans="1:6" ht="12.75">
      <c r="A2125" s="66" t="s">
        <v>1353</v>
      </c>
      <c r="B2125" s="66"/>
      <c r="C2125" s="66"/>
      <c r="D2125" s="66"/>
      <c r="E2125" s="66"/>
      <c r="F2125" s="4">
        <v>20276</v>
      </c>
    </row>
    <row r="2126" spans="1:6" ht="12.75">
      <c r="A2126" s="66" t="s">
        <v>286</v>
      </c>
      <c r="B2126" s="66"/>
      <c r="C2126" s="66"/>
      <c r="D2126" s="66"/>
      <c r="E2126" s="66"/>
      <c r="F2126" s="4">
        <f>SUM(F2124:F2125)</f>
        <v>62141</v>
      </c>
    </row>
    <row r="2127" spans="1:6" ht="12.75">
      <c r="A2127" s="66" t="s">
        <v>1354</v>
      </c>
      <c r="B2127" s="66"/>
      <c r="C2127" s="66"/>
      <c r="D2127" s="66"/>
      <c r="E2127" s="66"/>
      <c r="F2127" s="4">
        <v>1717</v>
      </c>
    </row>
    <row r="2128" spans="1:6" ht="12.75">
      <c r="A2128" s="66" t="s">
        <v>1355</v>
      </c>
      <c r="B2128" s="66"/>
      <c r="C2128" s="66"/>
      <c r="D2128" s="66"/>
      <c r="E2128" s="66"/>
      <c r="F2128" s="4">
        <v>324</v>
      </c>
    </row>
    <row r="2129" spans="1:6" ht="12.75">
      <c r="A2129" s="66" t="s">
        <v>1356</v>
      </c>
      <c r="B2129" s="66"/>
      <c r="C2129" s="66"/>
      <c r="D2129" s="66"/>
      <c r="E2129" s="66"/>
      <c r="F2129" s="4">
        <v>97</v>
      </c>
    </row>
    <row r="2130" spans="1:6" ht="12.75">
      <c r="A2130" s="66" t="s">
        <v>1357</v>
      </c>
      <c r="B2130" s="66"/>
      <c r="C2130" s="66"/>
      <c r="D2130" s="66"/>
      <c r="E2130" s="66"/>
      <c r="F2130" s="4">
        <v>7173</v>
      </c>
    </row>
    <row r="2131" spans="1:6" ht="12.75">
      <c r="A2131" s="88" t="s">
        <v>197</v>
      </c>
      <c r="B2131" s="88"/>
      <c r="C2131" s="88"/>
      <c r="D2131" s="88"/>
      <c r="E2131" s="88"/>
      <c r="F2131" s="5">
        <f>F2132+F2133+F2134+F2135+F2136+F2137+F2138+F2139+F2140+F2141</f>
        <v>56604</v>
      </c>
    </row>
    <row r="2132" spans="1:6" ht="12.75">
      <c r="A2132" s="66" t="s">
        <v>1358</v>
      </c>
      <c r="B2132" s="66"/>
      <c r="C2132" s="66"/>
      <c r="D2132" s="66"/>
      <c r="E2132" s="66"/>
      <c r="F2132" s="4">
        <v>19396</v>
      </c>
    </row>
    <row r="2133" spans="1:6" ht="12.75">
      <c r="A2133" s="66" t="s">
        <v>1359</v>
      </c>
      <c r="B2133" s="66"/>
      <c r="C2133" s="66"/>
      <c r="D2133" s="66"/>
      <c r="E2133" s="66"/>
      <c r="F2133" s="4">
        <v>7110</v>
      </c>
    </row>
    <row r="2134" spans="1:6" ht="12.75">
      <c r="A2134" s="66" t="s">
        <v>1360</v>
      </c>
      <c r="B2134" s="66"/>
      <c r="C2134" s="66"/>
      <c r="D2134" s="66"/>
      <c r="E2134" s="66"/>
      <c r="F2134" s="4">
        <v>19622</v>
      </c>
    </row>
    <row r="2135" spans="1:6" ht="12.75">
      <c r="A2135" s="66" t="s">
        <v>1361</v>
      </c>
      <c r="B2135" s="66"/>
      <c r="C2135" s="66"/>
      <c r="D2135" s="66"/>
      <c r="E2135" s="66"/>
      <c r="F2135" s="4">
        <v>1016</v>
      </c>
    </row>
    <row r="2136" spans="1:6" ht="12.75">
      <c r="A2136" s="66" t="s">
        <v>1362</v>
      </c>
      <c r="B2136" s="66"/>
      <c r="C2136" s="66"/>
      <c r="D2136" s="66"/>
      <c r="E2136" s="66"/>
      <c r="F2136" s="4">
        <v>324</v>
      </c>
    </row>
    <row r="2137" spans="1:6" ht="12.75">
      <c r="A2137" s="66" t="s">
        <v>1363</v>
      </c>
      <c r="B2137" s="66"/>
      <c r="C2137" s="66"/>
      <c r="D2137" s="66"/>
      <c r="E2137" s="66"/>
      <c r="F2137" s="4">
        <v>2867</v>
      </c>
    </row>
    <row r="2138" spans="1:6" ht="12.75">
      <c r="A2138" s="66" t="s">
        <v>785</v>
      </c>
      <c r="B2138" s="66"/>
      <c r="C2138" s="66"/>
      <c r="D2138" s="66"/>
      <c r="E2138" s="66"/>
      <c r="F2138" s="4">
        <v>115</v>
      </c>
    </row>
    <row r="2139" spans="1:6" ht="12.75">
      <c r="A2139" s="66" t="s">
        <v>1364</v>
      </c>
      <c r="B2139" s="66"/>
      <c r="C2139" s="66"/>
      <c r="D2139" s="66"/>
      <c r="E2139" s="66"/>
      <c r="F2139" s="4">
        <v>1619</v>
      </c>
    </row>
    <row r="2140" spans="1:6" ht="12.75">
      <c r="A2140" s="66" t="s">
        <v>1365</v>
      </c>
      <c r="B2140" s="66"/>
      <c r="C2140" s="66"/>
      <c r="D2140" s="66"/>
      <c r="E2140" s="66"/>
      <c r="F2140" s="4">
        <v>1296</v>
      </c>
    </row>
    <row r="2141" spans="1:6" ht="12.75">
      <c r="A2141" s="67" t="s">
        <v>1366</v>
      </c>
      <c r="B2141" s="68"/>
      <c r="C2141" s="68"/>
      <c r="D2141" s="68"/>
      <c r="E2141" s="69"/>
      <c r="F2141" s="4">
        <v>3239</v>
      </c>
    </row>
    <row r="2142" spans="1:6" ht="12.75">
      <c r="A2142" s="88" t="s">
        <v>300</v>
      </c>
      <c r="B2142" s="88"/>
      <c r="C2142" s="88"/>
      <c r="D2142" s="88"/>
      <c r="E2142" s="88"/>
      <c r="F2142" s="5">
        <v>83887</v>
      </c>
    </row>
    <row r="2143" spans="1:6" ht="12.75">
      <c r="A2143" s="88" t="s">
        <v>1367</v>
      </c>
      <c r="B2143" s="88"/>
      <c r="C2143" s="88"/>
      <c r="D2143" s="88"/>
      <c r="E2143" s="88"/>
      <c r="F2143" s="5">
        <v>18138</v>
      </c>
    </row>
    <row r="2144" spans="1:6" ht="12.75">
      <c r="A2144" s="88" t="s">
        <v>1368</v>
      </c>
      <c r="B2144" s="88"/>
      <c r="C2144" s="88"/>
      <c r="D2144" s="88"/>
      <c r="E2144" s="88"/>
      <c r="F2144" s="5">
        <v>31418</v>
      </c>
    </row>
    <row r="2145" spans="1:6" ht="12.75">
      <c r="A2145" s="85" t="s">
        <v>1369</v>
      </c>
      <c r="B2145" s="86"/>
      <c r="C2145" s="86"/>
      <c r="D2145" s="86"/>
      <c r="E2145" s="87"/>
      <c r="F2145" s="5">
        <v>162</v>
      </c>
    </row>
    <row r="2146" spans="1:6" ht="12.75">
      <c r="A2146" s="88" t="s">
        <v>199</v>
      </c>
      <c r="B2146" s="88"/>
      <c r="C2146" s="88"/>
      <c r="D2146" s="88"/>
      <c r="E2146" s="88"/>
      <c r="F2146" s="16">
        <f>F2122+F2131+F2142+F2143+F2144+F2145</f>
        <v>261661</v>
      </c>
    </row>
    <row r="2147" spans="1:6" ht="12.75">
      <c r="A2147" s="88" t="s">
        <v>200</v>
      </c>
      <c r="B2147" s="88"/>
      <c r="C2147" s="88"/>
      <c r="D2147" s="88"/>
      <c r="E2147" s="88"/>
      <c r="F2147" s="16">
        <f>F2146*6/100</f>
        <v>15699.66</v>
      </c>
    </row>
    <row r="2148" spans="1:6" ht="12.75">
      <c r="A2148" s="85" t="s">
        <v>245</v>
      </c>
      <c r="B2148" s="86"/>
      <c r="C2148" s="86"/>
      <c r="D2148" s="86"/>
      <c r="E2148" s="87"/>
      <c r="F2148" s="16">
        <f>C2155*6/100</f>
        <v>17703.9</v>
      </c>
    </row>
    <row r="2149" spans="1:6" ht="12.75">
      <c r="A2149" s="88" t="s">
        <v>198</v>
      </c>
      <c r="B2149" s="88"/>
      <c r="C2149" s="88"/>
      <c r="D2149" s="88"/>
      <c r="E2149" s="88"/>
      <c r="F2149" s="16">
        <f>SUM(F2146:F2148)</f>
        <v>295064.56</v>
      </c>
    </row>
    <row r="2150" spans="1:6" ht="12.75">
      <c r="A2150" s="88" t="s">
        <v>1370</v>
      </c>
      <c r="B2150" s="88"/>
      <c r="C2150" s="88"/>
      <c r="D2150" s="88"/>
      <c r="E2150" s="88"/>
      <c r="F2150" s="18">
        <f>F2149/A2116/12</f>
        <v>9.109967520037545</v>
      </c>
    </row>
    <row r="2151" spans="1:6" ht="12.75">
      <c r="A2151" s="3" t="s">
        <v>271</v>
      </c>
      <c r="B2151" s="3"/>
      <c r="C2151" s="3"/>
      <c r="D2151" s="3"/>
      <c r="E2151" s="3"/>
      <c r="F2151" s="3"/>
    </row>
    <row r="2152" spans="1:6" ht="12.75">
      <c r="A2152" s="3"/>
      <c r="B2152" s="3"/>
      <c r="C2152" s="3"/>
      <c r="D2152" s="3"/>
      <c r="E2152" s="3"/>
      <c r="F2152" s="3"/>
    </row>
    <row r="2153" spans="1:6" ht="12.75">
      <c r="A2153" s="66" t="s">
        <v>337</v>
      </c>
      <c r="B2153" s="66"/>
      <c r="C2153" s="37">
        <f>F2144/F2149</f>
        <v>0.10647839238978751</v>
      </c>
      <c r="D2153" s="66" t="s">
        <v>274</v>
      </c>
      <c r="E2153" s="66"/>
      <c r="F2153" s="2"/>
    </row>
    <row r="2154" spans="1:6" ht="12.75">
      <c r="A2154" s="2"/>
      <c r="B2154" s="2"/>
      <c r="C2154" s="2"/>
      <c r="D2154" s="2"/>
      <c r="E2154" s="2"/>
      <c r="F2154" s="2"/>
    </row>
    <row r="2155" spans="1:6" ht="12.75">
      <c r="A2155" s="25" t="s">
        <v>244</v>
      </c>
      <c r="B2155" s="5" t="s">
        <v>1371</v>
      </c>
      <c r="C2155" s="5">
        <v>295065</v>
      </c>
      <c r="D2155" s="2"/>
      <c r="E2155" s="2"/>
      <c r="F2155" s="2"/>
    </row>
    <row r="2172" spans="1:6" ht="12.75">
      <c r="A2172" s="3"/>
      <c r="B2172" s="3"/>
      <c r="C2172" s="3"/>
      <c r="D2172" s="3"/>
      <c r="E2172" s="3"/>
      <c r="F2172" s="3" t="s">
        <v>1129</v>
      </c>
    </row>
    <row r="2173" spans="1:6" ht="12.75">
      <c r="A2173" s="75" t="s">
        <v>263</v>
      </c>
      <c r="B2173" s="75"/>
      <c r="C2173" s="75"/>
      <c r="D2173" s="75"/>
      <c r="E2173" s="75"/>
      <c r="F2173" s="75"/>
    </row>
    <row r="2174" spans="1:6" ht="12.75">
      <c r="A2174" s="75" t="s">
        <v>264</v>
      </c>
      <c r="B2174" s="75"/>
      <c r="C2174" s="75"/>
      <c r="D2174" s="75"/>
      <c r="E2174" s="75"/>
      <c r="F2174" s="75"/>
    </row>
    <row r="2175" spans="1:6" ht="12.75">
      <c r="A2175" s="75" t="s">
        <v>1130</v>
      </c>
      <c r="B2175" s="75"/>
      <c r="C2175" s="75"/>
      <c r="D2175" s="75"/>
      <c r="E2175" s="75"/>
      <c r="F2175" s="75"/>
    </row>
    <row r="2176" spans="1:6" ht="12.75">
      <c r="A2176" s="3"/>
      <c r="B2176" s="3"/>
      <c r="C2176" s="2"/>
      <c r="D2176" s="2"/>
      <c r="E2176" s="2"/>
      <c r="F2176" s="3"/>
    </row>
    <row r="2177" spans="1:6" ht="12.75">
      <c r="A2177" s="73" t="s">
        <v>237</v>
      </c>
      <c r="B2177" s="73"/>
      <c r="C2177" s="73"/>
      <c r="D2177" s="73"/>
      <c r="E2177" s="73"/>
      <c r="F2177" s="4" t="s">
        <v>192</v>
      </c>
    </row>
    <row r="2178" spans="1:6" ht="12.75">
      <c r="A2178" s="4" t="s">
        <v>193</v>
      </c>
      <c r="B2178" s="4" t="s">
        <v>261</v>
      </c>
      <c r="C2178" s="4" t="s">
        <v>194</v>
      </c>
      <c r="D2178" s="4" t="s">
        <v>196</v>
      </c>
      <c r="E2178" s="4" t="s">
        <v>195</v>
      </c>
      <c r="F2178" s="100">
        <v>5</v>
      </c>
    </row>
    <row r="2179" spans="1:6" ht="12.75">
      <c r="A2179" s="4">
        <v>6167.3</v>
      </c>
      <c r="B2179" s="6">
        <v>1120</v>
      </c>
      <c r="C2179" s="6">
        <v>997.2</v>
      </c>
      <c r="D2179" s="6">
        <v>459</v>
      </c>
      <c r="E2179" s="6">
        <v>4933</v>
      </c>
      <c r="F2179" s="101"/>
    </row>
    <row r="2180" spans="1:6" ht="12.75">
      <c r="A2180" s="8"/>
      <c r="B2180" s="9"/>
      <c r="C2180" s="9"/>
      <c r="D2180" s="9"/>
      <c r="E2180" s="9"/>
      <c r="F2180" s="10"/>
    </row>
    <row r="2181" spans="1:6" ht="12.75">
      <c r="A2181" s="103" t="s">
        <v>201</v>
      </c>
      <c r="B2181" s="15" t="s">
        <v>1131</v>
      </c>
      <c r="C2181" s="100" t="s">
        <v>1132</v>
      </c>
      <c r="D2181" s="13"/>
      <c r="E2181" s="13"/>
      <c r="F2181" s="13"/>
    </row>
    <row r="2182" spans="1:6" ht="12.75">
      <c r="A2182" s="105"/>
      <c r="B2182" s="15" t="s">
        <v>1133</v>
      </c>
      <c r="C2182" s="129"/>
      <c r="D2182" s="13"/>
      <c r="E2182" s="13"/>
      <c r="F2182" s="13"/>
    </row>
    <row r="2183" spans="1:6" ht="12.75">
      <c r="A2183" s="104"/>
      <c r="B2183" s="15" t="s">
        <v>1134</v>
      </c>
      <c r="C2183" s="101"/>
      <c r="D2183" s="13"/>
      <c r="E2183" s="13"/>
      <c r="F2183" s="13"/>
    </row>
    <row r="2184" spans="1:6" ht="12.75">
      <c r="A2184" s="22" t="s">
        <v>202</v>
      </c>
      <c r="B2184" s="15" t="s">
        <v>1135</v>
      </c>
      <c r="C2184" s="14" t="s">
        <v>1136</v>
      </c>
      <c r="D2184" s="13"/>
      <c r="E2184" s="13"/>
      <c r="F2184" s="13"/>
    </row>
    <row r="2185" spans="1:6" ht="12.75">
      <c r="A2185" s="10"/>
      <c r="B2185" s="8"/>
      <c r="C2185" s="10"/>
      <c r="D2185" s="13"/>
      <c r="E2185" s="13"/>
      <c r="F2185" s="13"/>
    </row>
    <row r="2186" spans="1:6" ht="12.75">
      <c r="A2186" s="88" t="s">
        <v>236</v>
      </c>
      <c r="B2186" s="88"/>
      <c r="C2186" s="88"/>
      <c r="D2186" s="88"/>
      <c r="E2186" s="88"/>
      <c r="F2186" s="5">
        <f>F2190+F2191+F2192+F2193+F2194</f>
        <v>194982</v>
      </c>
    </row>
    <row r="2187" spans="1:6" ht="12.75">
      <c r="A2187" s="66" t="s">
        <v>242</v>
      </c>
      <c r="B2187" s="66"/>
      <c r="C2187" s="66"/>
      <c r="D2187" s="66"/>
      <c r="E2187" s="66"/>
      <c r="F2187" s="5"/>
    </row>
    <row r="2188" spans="1:6" ht="12.75">
      <c r="A2188" s="66" t="s">
        <v>1137</v>
      </c>
      <c r="B2188" s="88"/>
      <c r="C2188" s="88"/>
      <c r="D2188" s="88"/>
      <c r="E2188" s="88"/>
      <c r="F2188" s="4">
        <v>92832</v>
      </c>
    </row>
    <row r="2189" spans="1:6" ht="12.75">
      <c r="A2189" s="66" t="s">
        <v>1138</v>
      </c>
      <c r="B2189" s="66"/>
      <c r="C2189" s="66"/>
      <c r="D2189" s="66"/>
      <c r="E2189" s="66"/>
      <c r="F2189" s="4">
        <v>84681</v>
      </c>
    </row>
    <row r="2190" spans="1:6" ht="12.75">
      <c r="A2190" s="66" t="s">
        <v>286</v>
      </c>
      <c r="B2190" s="66"/>
      <c r="C2190" s="66"/>
      <c r="D2190" s="66"/>
      <c r="E2190" s="66"/>
      <c r="F2190" s="4">
        <f>SUM(F2188:F2189)</f>
        <v>177513</v>
      </c>
    </row>
    <row r="2191" spans="1:6" ht="12.75">
      <c r="A2191" s="66" t="s">
        <v>1139</v>
      </c>
      <c r="B2191" s="66"/>
      <c r="C2191" s="66"/>
      <c r="D2191" s="66"/>
      <c r="E2191" s="66"/>
      <c r="F2191" s="4">
        <v>1378</v>
      </c>
    </row>
    <row r="2192" spans="1:6" ht="12.75">
      <c r="A2192" s="66" t="s">
        <v>1140</v>
      </c>
      <c r="B2192" s="66"/>
      <c r="C2192" s="66"/>
      <c r="D2192" s="66"/>
      <c r="E2192" s="66"/>
      <c r="F2192" s="4">
        <v>370</v>
      </c>
    </row>
    <row r="2193" spans="1:6" ht="12.75">
      <c r="A2193" s="66" t="s">
        <v>1141</v>
      </c>
      <c r="B2193" s="66"/>
      <c r="C2193" s="66"/>
      <c r="D2193" s="66"/>
      <c r="E2193" s="66"/>
      <c r="F2193" s="4">
        <v>222</v>
      </c>
    </row>
    <row r="2194" spans="1:6" ht="12.75">
      <c r="A2194" s="66" t="s">
        <v>1142</v>
      </c>
      <c r="B2194" s="66"/>
      <c r="C2194" s="66"/>
      <c r="D2194" s="66"/>
      <c r="E2194" s="66"/>
      <c r="F2194" s="4">
        <v>15499</v>
      </c>
    </row>
    <row r="2195" spans="1:6" ht="12.75">
      <c r="A2195" s="88" t="s">
        <v>197</v>
      </c>
      <c r="B2195" s="88"/>
      <c r="C2195" s="88"/>
      <c r="D2195" s="88"/>
      <c r="E2195" s="88"/>
      <c r="F2195" s="5">
        <f>F2196+F2197+F2198+F2199+F2200+F2201+F2202+F2203+F2204+F2205</f>
        <v>93733</v>
      </c>
    </row>
    <row r="2196" spans="1:6" ht="12.75">
      <c r="A2196" s="66" t="s">
        <v>1143</v>
      </c>
      <c r="B2196" s="66"/>
      <c r="C2196" s="66"/>
      <c r="D2196" s="66"/>
      <c r="E2196" s="66"/>
      <c r="F2196" s="4">
        <v>41827</v>
      </c>
    </row>
    <row r="2197" spans="1:6" ht="12.75">
      <c r="A2197" s="66" t="s">
        <v>1144</v>
      </c>
      <c r="B2197" s="66"/>
      <c r="C2197" s="66"/>
      <c r="D2197" s="66"/>
      <c r="E2197" s="66"/>
      <c r="F2197" s="4">
        <v>15332</v>
      </c>
    </row>
    <row r="2198" spans="1:6" ht="12.75">
      <c r="A2198" s="66" t="s">
        <v>1145</v>
      </c>
      <c r="B2198" s="66"/>
      <c r="C2198" s="66"/>
      <c r="D2198" s="66"/>
      <c r="E2198" s="66"/>
      <c r="F2198" s="4">
        <v>3111</v>
      </c>
    </row>
    <row r="2199" spans="1:6" ht="12.75">
      <c r="A2199" s="66" t="s">
        <v>1146</v>
      </c>
      <c r="B2199" s="66"/>
      <c r="C2199" s="66"/>
      <c r="D2199" s="66"/>
      <c r="E2199" s="66"/>
      <c r="F2199" s="4">
        <v>2645</v>
      </c>
    </row>
    <row r="2200" spans="1:6" ht="12.75">
      <c r="A2200" s="66" t="s">
        <v>1147</v>
      </c>
      <c r="B2200" s="66"/>
      <c r="C2200" s="66"/>
      <c r="D2200" s="66"/>
      <c r="E2200" s="66"/>
      <c r="F2200" s="4">
        <v>740</v>
      </c>
    </row>
    <row r="2201" spans="1:6" ht="12.75">
      <c r="A2201" s="66" t="s">
        <v>1148</v>
      </c>
      <c r="B2201" s="66"/>
      <c r="C2201" s="66"/>
      <c r="D2201" s="66"/>
      <c r="E2201" s="66"/>
      <c r="F2201" s="4">
        <v>15690</v>
      </c>
    </row>
    <row r="2202" spans="1:6" ht="12.75">
      <c r="A2202" s="66" t="s">
        <v>1149</v>
      </c>
      <c r="B2202" s="66"/>
      <c r="C2202" s="66"/>
      <c r="D2202" s="66"/>
      <c r="E2202" s="66"/>
      <c r="F2202" s="4">
        <v>327</v>
      </c>
    </row>
    <row r="2203" spans="1:6" ht="12.75">
      <c r="A2203" s="66" t="s">
        <v>1150</v>
      </c>
      <c r="B2203" s="66"/>
      <c r="C2203" s="66"/>
      <c r="D2203" s="66"/>
      <c r="E2203" s="66"/>
      <c r="F2203" s="4">
        <v>3700</v>
      </c>
    </row>
    <row r="2204" spans="1:6" ht="12.75">
      <c r="A2204" s="66" t="s">
        <v>1151</v>
      </c>
      <c r="B2204" s="66"/>
      <c r="C2204" s="66"/>
      <c r="D2204" s="66"/>
      <c r="E2204" s="66"/>
      <c r="F2204" s="4">
        <v>2960</v>
      </c>
    </row>
    <row r="2205" spans="1:6" ht="12.75">
      <c r="A2205" s="67" t="s">
        <v>1152</v>
      </c>
      <c r="B2205" s="68"/>
      <c r="C2205" s="68"/>
      <c r="D2205" s="68"/>
      <c r="E2205" s="69"/>
      <c r="F2205" s="4">
        <v>7401</v>
      </c>
    </row>
    <row r="2206" spans="1:6" ht="12.75">
      <c r="A2206" s="88" t="s">
        <v>300</v>
      </c>
      <c r="B2206" s="88"/>
      <c r="C2206" s="88"/>
      <c r="D2206" s="88"/>
      <c r="E2206" s="88"/>
      <c r="F2206" s="5">
        <v>195567</v>
      </c>
    </row>
    <row r="2207" spans="1:6" ht="12.75">
      <c r="A2207" s="88" t="s">
        <v>1153</v>
      </c>
      <c r="B2207" s="88"/>
      <c r="C2207" s="88"/>
      <c r="D2207" s="88"/>
      <c r="E2207" s="88"/>
      <c r="F2207" s="5">
        <v>41444</v>
      </c>
    </row>
    <row r="2208" spans="1:6" ht="12.75">
      <c r="A2208" s="88" t="s">
        <v>1154</v>
      </c>
      <c r="B2208" s="88"/>
      <c r="C2208" s="88"/>
      <c r="D2208" s="88"/>
      <c r="E2208" s="88"/>
      <c r="F2208" s="5">
        <v>71787</v>
      </c>
    </row>
    <row r="2209" spans="1:6" ht="12.75">
      <c r="A2209" s="85" t="s">
        <v>1155</v>
      </c>
      <c r="B2209" s="86"/>
      <c r="C2209" s="86"/>
      <c r="D2209" s="86"/>
      <c r="E2209" s="87"/>
      <c r="F2209" s="5">
        <v>370</v>
      </c>
    </row>
    <row r="2210" spans="1:6" ht="12.75">
      <c r="A2210" s="88" t="s">
        <v>199</v>
      </c>
      <c r="B2210" s="88"/>
      <c r="C2210" s="88"/>
      <c r="D2210" s="88"/>
      <c r="E2210" s="88"/>
      <c r="F2210" s="16">
        <f>F2186+F2195+F2206+F2207+F2208+F2209</f>
        <v>597883</v>
      </c>
    </row>
    <row r="2211" spans="1:6" ht="12.75">
      <c r="A2211" s="88" t="s">
        <v>200</v>
      </c>
      <c r="B2211" s="88"/>
      <c r="C2211" s="88"/>
      <c r="D2211" s="88"/>
      <c r="E2211" s="88"/>
      <c r="F2211" s="16">
        <f>F2210*6/100</f>
        <v>35872.98</v>
      </c>
    </row>
    <row r="2212" spans="1:6" ht="12.75">
      <c r="A2212" s="85" t="s">
        <v>245</v>
      </c>
      <c r="B2212" s="86"/>
      <c r="C2212" s="86"/>
      <c r="D2212" s="86"/>
      <c r="E2212" s="87"/>
      <c r="F2212" s="16">
        <f>C2221*6/100</f>
        <v>40452.54</v>
      </c>
    </row>
    <row r="2213" spans="1:6" ht="12.75">
      <c r="A2213" s="88" t="s">
        <v>198</v>
      </c>
      <c r="B2213" s="88"/>
      <c r="C2213" s="88"/>
      <c r="D2213" s="88"/>
      <c r="E2213" s="88"/>
      <c r="F2213" s="16">
        <f>SUM(F2210:F2212)</f>
        <v>674208.52</v>
      </c>
    </row>
    <row r="2214" spans="1:6" ht="12.75">
      <c r="A2214" s="88" t="s">
        <v>1156</v>
      </c>
      <c r="B2214" s="88"/>
      <c r="C2214" s="88"/>
      <c r="D2214" s="88"/>
      <c r="E2214" s="88"/>
      <c r="F2214" s="18">
        <f>F2213/A2179/12</f>
        <v>9.10999032531794</v>
      </c>
    </row>
    <row r="2215" spans="1:6" ht="12.75">
      <c r="A2215" s="3" t="s">
        <v>271</v>
      </c>
      <c r="B2215" s="3"/>
      <c r="C2215" s="3"/>
      <c r="D2215" s="3"/>
      <c r="E2215" s="3"/>
      <c r="F2215" s="3"/>
    </row>
    <row r="2216" spans="1:6" ht="12.75">
      <c r="A2216" s="3"/>
      <c r="B2216" s="3"/>
      <c r="C2216" s="3"/>
      <c r="D2216" s="3"/>
      <c r="E2216" s="3"/>
      <c r="F2216" s="3"/>
    </row>
    <row r="2217" spans="1:6" ht="12.75">
      <c r="A2217" s="66" t="s">
        <v>337</v>
      </c>
      <c r="B2217" s="66"/>
      <c r="C2217" s="37">
        <f>F2208/F2213</f>
        <v>0.10647596087928406</v>
      </c>
      <c r="D2217" s="66" t="s">
        <v>274</v>
      </c>
      <c r="E2217" s="66"/>
      <c r="F2217" s="3"/>
    </row>
    <row r="2218" spans="1:6" ht="12.75">
      <c r="A2218" s="3"/>
      <c r="B2218" s="3"/>
      <c r="C2218" s="3"/>
      <c r="D2218" s="3"/>
      <c r="E2218" s="3"/>
      <c r="F2218" s="3"/>
    </row>
    <row r="2219" spans="1:6" ht="12.75">
      <c r="A2219" s="2"/>
      <c r="B2219" s="2"/>
      <c r="C2219" s="2"/>
      <c r="D2219" s="2"/>
      <c r="E2219" s="2"/>
      <c r="F2219" s="2"/>
    </row>
    <row r="2220" spans="1:6" ht="12.75">
      <c r="A2220" s="2"/>
      <c r="B2220" s="2"/>
      <c r="C2220" s="2"/>
      <c r="D2220" s="2"/>
      <c r="E2220" s="2"/>
      <c r="F2220" s="2"/>
    </row>
    <row r="2221" spans="1:6" ht="12.75">
      <c r="A2221" s="5" t="s">
        <v>244</v>
      </c>
      <c r="B2221" s="5" t="s">
        <v>1157</v>
      </c>
      <c r="C2221" s="5">
        <v>674209</v>
      </c>
      <c r="D2221" s="2"/>
      <c r="E2221" s="2"/>
      <c r="F2221" s="2"/>
    </row>
    <row r="2234" spans="1:6" ht="12.75">
      <c r="A2234" s="3"/>
      <c r="B2234" s="3"/>
      <c r="C2234" s="3"/>
      <c r="D2234" s="3"/>
      <c r="E2234" s="3"/>
      <c r="F2234" s="3" t="s">
        <v>1158</v>
      </c>
    </row>
    <row r="2235" spans="1:6" ht="12.75">
      <c r="A2235" s="3"/>
      <c r="B2235" s="3"/>
      <c r="C2235" s="3"/>
      <c r="D2235" s="3"/>
      <c r="E2235" s="2"/>
      <c r="F2235" s="2"/>
    </row>
    <row r="2236" spans="1:6" ht="12.75">
      <c r="A2236" s="75" t="s">
        <v>1533</v>
      </c>
      <c r="B2236" s="75"/>
      <c r="C2236" s="75"/>
      <c r="D2236" s="75"/>
      <c r="E2236" s="75"/>
      <c r="F2236" s="75"/>
    </row>
    <row r="2237" spans="1:6" ht="12.75">
      <c r="A2237" s="75" t="s">
        <v>264</v>
      </c>
      <c r="B2237" s="75"/>
      <c r="C2237" s="75"/>
      <c r="D2237" s="75"/>
      <c r="E2237" s="75"/>
      <c r="F2237" s="75"/>
    </row>
    <row r="2238" spans="1:6" ht="12.75">
      <c r="A2238" s="75" t="s">
        <v>1159</v>
      </c>
      <c r="B2238" s="75"/>
      <c r="C2238" s="75"/>
      <c r="D2238" s="75"/>
      <c r="E2238" s="75"/>
      <c r="F2238" s="75"/>
    </row>
    <row r="2239" spans="1:6" ht="12.75">
      <c r="A2239" s="3"/>
      <c r="B2239" s="3"/>
      <c r="C2239" s="2"/>
      <c r="D2239" s="2"/>
      <c r="E2239" s="2"/>
      <c r="F2239" s="3"/>
    </row>
    <row r="2240" spans="1:6" ht="12.75">
      <c r="A2240" s="73" t="s">
        <v>237</v>
      </c>
      <c r="B2240" s="73"/>
      <c r="C2240" s="73"/>
      <c r="D2240" s="73"/>
      <c r="E2240" s="73"/>
      <c r="F2240" s="4" t="s">
        <v>192</v>
      </c>
    </row>
    <row r="2241" spans="1:6" ht="12.75">
      <c r="A2241" s="4" t="s">
        <v>193</v>
      </c>
      <c r="B2241" s="4" t="s">
        <v>261</v>
      </c>
      <c r="C2241" s="4" t="s">
        <v>194</v>
      </c>
      <c r="D2241" s="4" t="s">
        <v>196</v>
      </c>
      <c r="E2241" s="4" t="s">
        <v>195</v>
      </c>
      <c r="F2241" s="14">
        <v>9</v>
      </c>
    </row>
    <row r="2242" spans="1:6" ht="12.75">
      <c r="A2242" s="4">
        <v>3909.9</v>
      </c>
      <c r="B2242" s="6">
        <v>412</v>
      </c>
      <c r="C2242" s="6">
        <v>447.5</v>
      </c>
      <c r="D2242" s="6" t="s">
        <v>278</v>
      </c>
      <c r="E2242" s="6">
        <v>1740</v>
      </c>
      <c r="F2242" s="14" t="s">
        <v>306</v>
      </c>
    </row>
    <row r="2243" spans="1:6" ht="12.75">
      <c r="A2243" s="8"/>
      <c r="B2243" s="9"/>
      <c r="C2243" s="9"/>
      <c r="D2243" s="9"/>
      <c r="E2243" s="9"/>
      <c r="F2243" s="10"/>
    </row>
    <row r="2244" spans="1:6" ht="12.75">
      <c r="A2244" s="65" t="s">
        <v>201</v>
      </c>
      <c r="B2244" s="15" t="s">
        <v>1160</v>
      </c>
      <c r="C2244" s="74" t="s">
        <v>1161</v>
      </c>
      <c r="D2244" s="13"/>
      <c r="E2244" s="13"/>
      <c r="F2244" s="13"/>
    </row>
    <row r="2245" spans="1:6" ht="12.75">
      <c r="A2245" s="65"/>
      <c r="B2245" s="15" t="s">
        <v>1162</v>
      </c>
      <c r="C2245" s="74"/>
      <c r="D2245" s="13"/>
      <c r="E2245" s="13"/>
      <c r="F2245" s="13"/>
    </row>
    <row r="2246" spans="1:6" ht="12.75">
      <c r="A2246" s="22" t="s">
        <v>202</v>
      </c>
      <c r="B2246" s="15" t="s">
        <v>1163</v>
      </c>
      <c r="C2246" s="14" t="s">
        <v>1164</v>
      </c>
      <c r="D2246" s="13"/>
      <c r="E2246" s="13"/>
      <c r="F2246" s="13"/>
    </row>
    <row r="2247" spans="1:6" ht="12.75">
      <c r="A2247" s="10"/>
      <c r="B2247" s="8"/>
      <c r="C2247" s="10"/>
      <c r="D2247" s="13"/>
      <c r="E2247" s="13"/>
      <c r="F2247" s="13"/>
    </row>
    <row r="2248" spans="1:6" ht="12.75">
      <c r="A2248" s="88" t="s">
        <v>236</v>
      </c>
      <c r="B2248" s="88"/>
      <c r="C2248" s="88"/>
      <c r="D2248" s="88"/>
      <c r="E2248" s="88"/>
      <c r="F2248" s="5">
        <f>F2252+F2253+F2254+F2255+F2256</f>
        <v>66030</v>
      </c>
    </row>
    <row r="2249" spans="1:6" ht="12.75">
      <c r="A2249" s="66" t="s">
        <v>242</v>
      </c>
      <c r="B2249" s="66"/>
      <c r="C2249" s="66"/>
      <c r="D2249" s="66"/>
      <c r="E2249" s="66"/>
      <c r="F2249" s="5"/>
    </row>
    <row r="2250" spans="1:6" ht="12.75">
      <c r="A2250" s="66" t="s">
        <v>1165</v>
      </c>
      <c r="B2250" s="88"/>
      <c r="C2250" s="88"/>
      <c r="D2250" s="88"/>
      <c r="E2250" s="88"/>
      <c r="F2250" s="4">
        <v>27910</v>
      </c>
    </row>
    <row r="2251" spans="1:6" ht="12.75">
      <c r="A2251" s="66" t="s">
        <v>1166</v>
      </c>
      <c r="B2251" s="66"/>
      <c r="C2251" s="66"/>
      <c r="D2251" s="66"/>
      <c r="E2251" s="66"/>
      <c r="F2251" s="4">
        <v>25643</v>
      </c>
    </row>
    <row r="2252" spans="1:6" ht="12.75">
      <c r="A2252" s="66" t="s">
        <v>286</v>
      </c>
      <c r="B2252" s="66"/>
      <c r="C2252" s="66"/>
      <c r="D2252" s="66"/>
      <c r="E2252" s="66"/>
      <c r="F2252" s="4">
        <f>SUM(F2250:F2251)</f>
        <v>53553</v>
      </c>
    </row>
    <row r="2253" spans="1:6" ht="12.75">
      <c r="A2253" s="66" t="s">
        <v>1167</v>
      </c>
      <c r="B2253" s="66"/>
      <c r="C2253" s="66"/>
      <c r="D2253" s="66"/>
      <c r="E2253" s="66"/>
      <c r="F2253" s="4">
        <v>2487</v>
      </c>
    </row>
    <row r="2254" spans="1:6" ht="12.75">
      <c r="A2254" s="66" t="s">
        <v>1168</v>
      </c>
      <c r="B2254" s="66"/>
      <c r="C2254" s="66"/>
      <c r="D2254" s="66"/>
      <c r="E2254" s="66"/>
      <c r="F2254" s="4">
        <v>469</v>
      </c>
    </row>
    <row r="2255" spans="1:6" ht="12.75">
      <c r="A2255" s="66" t="s">
        <v>1169</v>
      </c>
      <c r="B2255" s="66"/>
      <c r="C2255" s="66"/>
      <c r="D2255" s="66"/>
      <c r="E2255" s="66"/>
      <c r="F2255" s="4">
        <v>141</v>
      </c>
    </row>
    <row r="2256" spans="1:6" ht="12.75">
      <c r="A2256" s="66" t="s">
        <v>1170</v>
      </c>
      <c r="B2256" s="66"/>
      <c r="C2256" s="66"/>
      <c r="D2256" s="66"/>
      <c r="E2256" s="66"/>
      <c r="F2256" s="4">
        <v>9380</v>
      </c>
    </row>
    <row r="2257" spans="1:6" ht="12.75">
      <c r="A2257" s="88" t="s">
        <v>197</v>
      </c>
      <c r="B2257" s="88"/>
      <c r="C2257" s="88"/>
      <c r="D2257" s="88"/>
      <c r="E2257" s="88"/>
      <c r="F2257" s="5">
        <f>F2258+F2259+F2260+F2261+F2262+F2263+F2264+F2265+F2266+F2267</f>
        <v>67613</v>
      </c>
    </row>
    <row r="2258" spans="1:6" ht="12.75">
      <c r="A2258" s="66" t="s">
        <v>1171</v>
      </c>
      <c r="B2258" s="66"/>
      <c r="C2258" s="66"/>
      <c r="D2258" s="66"/>
      <c r="E2258" s="66"/>
      <c r="F2258" s="4">
        <v>25356</v>
      </c>
    </row>
    <row r="2259" spans="1:6" ht="12.75">
      <c r="A2259" s="66" t="s">
        <v>1172</v>
      </c>
      <c r="B2259" s="66"/>
      <c r="C2259" s="66"/>
      <c r="D2259" s="66"/>
      <c r="E2259" s="66"/>
      <c r="F2259" s="4">
        <v>2924</v>
      </c>
    </row>
    <row r="2260" spans="1:6" ht="12.75">
      <c r="A2260" s="66" t="s">
        <v>1173</v>
      </c>
      <c r="B2260" s="66"/>
      <c r="C2260" s="66"/>
      <c r="D2260" s="66"/>
      <c r="E2260" s="66"/>
      <c r="F2260" s="4">
        <v>18977</v>
      </c>
    </row>
    <row r="2261" spans="1:6" ht="12.75">
      <c r="A2261" s="66" t="s">
        <v>1174</v>
      </c>
      <c r="B2261" s="66"/>
      <c r="C2261" s="66"/>
      <c r="D2261" s="66"/>
      <c r="E2261" s="66"/>
      <c r="F2261" s="4">
        <v>948</v>
      </c>
    </row>
    <row r="2262" spans="1:6" ht="12.75">
      <c r="A2262" s="66" t="s">
        <v>1175</v>
      </c>
      <c r="B2262" s="66"/>
      <c r="C2262" s="66"/>
      <c r="D2262" s="66"/>
      <c r="E2262" s="66"/>
      <c r="F2262" s="4">
        <v>469</v>
      </c>
    </row>
    <row r="2263" spans="1:6" ht="12.75">
      <c r="A2263" s="66" t="s">
        <v>1176</v>
      </c>
      <c r="B2263" s="66"/>
      <c r="C2263" s="66"/>
      <c r="D2263" s="66"/>
      <c r="E2263" s="66"/>
      <c r="F2263" s="4">
        <v>9947</v>
      </c>
    </row>
    <row r="2264" spans="1:6" ht="12.75">
      <c r="A2264" s="66" t="s">
        <v>1819</v>
      </c>
      <c r="B2264" s="66"/>
      <c r="C2264" s="66"/>
      <c r="D2264" s="66"/>
      <c r="E2264" s="66"/>
      <c r="F2264" s="4">
        <v>77</v>
      </c>
    </row>
    <row r="2265" spans="1:6" ht="12.75">
      <c r="A2265" s="66" t="s">
        <v>1177</v>
      </c>
      <c r="B2265" s="66"/>
      <c r="C2265" s="66"/>
      <c r="D2265" s="66"/>
      <c r="E2265" s="66"/>
      <c r="F2265" s="4">
        <v>2346</v>
      </c>
    </row>
    <row r="2266" spans="1:6" ht="12.75">
      <c r="A2266" s="66" t="s">
        <v>1178</v>
      </c>
      <c r="B2266" s="66"/>
      <c r="C2266" s="66"/>
      <c r="D2266" s="66"/>
      <c r="E2266" s="66"/>
      <c r="F2266" s="4">
        <v>1877</v>
      </c>
    </row>
    <row r="2267" spans="1:6" ht="12.75">
      <c r="A2267" s="67" t="s">
        <v>1179</v>
      </c>
      <c r="B2267" s="68"/>
      <c r="C2267" s="68"/>
      <c r="D2267" s="68"/>
      <c r="E2267" s="69"/>
      <c r="F2267" s="4">
        <v>4692</v>
      </c>
    </row>
    <row r="2268" spans="1:6" ht="12.75">
      <c r="A2268" s="85" t="s">
        <v>534</v>
      </c>
      <c r="B2268" s="86"/>
      <c r="C2268" s="86"/>
      <c r="D2268" s="86"/>
      <c r="E2268" s="87"/>
      <c r="F2268" s="5">
        <f>F2269+F2271+F2272+F2273+F2274</f>
        <v>109680</v>
      </c>
    </row>
    <row r="2269" spans="1:6" ht="12.75">
      <c r="A2269" s="70" t="s">
        <v>1180</v>
      </c>
      <c r="B2269" s="71"/>
      <c r="C2269" s="71"/>
      <c r="D2269" s="71"/>
      <c r="E2269" s="72"/>
      <c r="F2269" s="4">
        <v>103495</v>
      </c>
    </row>
    <row r="2270" spans="1:6" ht="12.75">
      <c r="A2270" s="70" t="s">
        <v>536</v>
      </c>
      <c r="B2270" s="71"/>
      <c r="C2270" s="71"/>
      <c r="D2270" s="71"/>
      <c r="E2270" s="72"/>
      <c r="F2270" s="4"/>
    </row>
    <row r="2271" spans="1:6" ht="12.75">
      <c r="A2271" s="67" t="s">
        <v>1824</v>
      </c>
      <c r="B2271" s="68"/>
      <c r="C2271" s="68"/>
      <c r="D2271" s="68"/>
      <c r="E2271" s="69"/>
      <c r="F2271" s="4">
        <v>2760</v>
      </c>
    </row>
    <row r="2272" spans="1:6" ht="12.75">
      <c r="A2272" s="67" t="s">
        <v>1181</v>
      </c>
      <c r="B2272" s="68"/>
      <c r="C2272" s="68"/>
      <c r="D2272" s="68"/>
      <c r="E2272" s="69"/>
      <c r="F2272" s="4">
        <v>3134</v>
      </c>
    </row>
    <row r="2273" spans="1:6" ht="12.75">
      <c r="A2273" s="67" t="s">
        <v>228</v>
      </c>
      <c r="B2273" s="68"/>
      <c r="C2273" s="68"/>
      <c r="D2273" s="68"/>
      <c r="E2273" s="69"/>
      <c r="F2273" s="4">
        <v>112</v>
      </c>
    </row>
    <row r="2274" spans="1:6" ht="12.75">
      <c r="A2274" s="70" t="s">
        <v>1121</v>
      </c>
      <c r="B2274" s="71"/>
      <c r="C2274" s="71"/>
      <c r="D2274" s="71"/>
      <c r="E2274" s="72"/>
      <c r="F2274" s="4">
        <v>179</v>
      </c>
    </row>
    <row r="2275" spans="1:6" ht="12.75">
      <c r="A2275" s="88" t="s">
        <v>335</v>
      </c>
      <c r="B2275" s="88"/>
      <c r="C2275" s="88"/>
      <c r="D2275" s="88"/>
      <c r="E2275" s="88"/>
      <c r="F2275" s="5">
        <v>149825</v>
      </c>
    </row>
    <row r="2276" spans="1:6" ht="12.75">
      <c r="A2276" s="88" t="s">
        <v>1182</v>
      </c>
      <c r="B2276" s="88"/>
      <c r="C2276" s="88"/>
      <c r="D2276" s="88"/>
      <c r="E2276" s="88"/>
      <c r="F2276" s="5">
        <v>26275</v>
      </c>
    </row>
    <row r="2277" spans="1:6" ht="12.75">
      <c r="A2277" s="88" t="s">
        <v>1183</v>
      </c>
      <c r="B2277" s="88"/>
      <c r="C2277" s="88"/>
      <c r="D2277" s="88"/>
      <c r="E2277" s="88"/>
      <c r="F2277" s="5">
        <v>45511</v>
      </c>
    </row>
    <row r="2278" spans="1:6" ht="12.75">
      <c r="A2278" s="85" t="s">
        <v>1184</v>
      </c>
      <c r="B2278" s="86"/>
      <c r="C2278" s="86"/>
      <c r="D2278" s="86"/>
      <c r="E2278" s="87"/>
      <c r="F2278" s="5">
        <v>235</v>
      </c>
    </row>
    <row r="2279" spans="1:6" ht="12.75">
      <c r="A2279" s="88" t="s">
        <v>199</v>
      </c>
      <c r="B2279" s="88"/>
      <c r="C2279" s="88"/>
      <c r="D2279" s="88"/>
      <c r="E2279" s="88"/>
      <c r="F2279" s="16">
        <f>F2248+F2257+F2268+F2275+F2276+F2277+F2278</f>
        <v>465169</v>
      </c>
    </row>
    <row r="2280" spans="1:6" ht="12.75">
      <c r="A2280" s="88" t="s">
        <v>200</v>
      </c>
      <c r="B2280" s="88"/>
      <c r="C2280" s="88"/>
      <c r="D2280" s="88"/>
      <c r="E2280" s="88"/>
      <c r="F2280" s="16">
        <f>F2279*6/100</f>
        <v>27910.14</v>
      </c>
    </row>
    <row r="2281" spans="1:6" ht="12.75">
      <c r="A2281" s="85" t="s">
        <v>245</v>
      </c>
      <c r="B2281" s="86"/>
      <c r="C2281" s="86"/>
      <c r="D2281" s="86"/>
      <c r="E2281" s="87"/>
      <c r="F2281" s="16">
        <f>C2289*6/100</f>
        <v>31473.12</v>
      </c>
    </row>
    <row r="2282" spans="1:6" ht="12.75">
      <c r="A2282" s="88" t="s">
        <v>198</v>
      </c>
      <c r="B2282" s="88"/>
      <c r="C2282" s="88"/>
      <c r="D2282" s="88"/>
      <c r="E2282" s="88"/>
      <c r="F2282" s="16">
        <f>SUM(F2279:F2281)</f>
        <v>524552.26</v>
      </c>
    </row>
    <row r="2283" spans="1:6" ht="12.75">
      <c r="A2283" s="88" t="s">
        <v>1185</v>
      </c>
      <c r="B2283" s="88"/>
      <c r="C2283" s="88"/>
      <c r="D2283" s="88"/>
      <c r="E2283" s="88"/>
      <c r="F2283" s="18">
        <f>F2282/A2242/12</f>
        <v>11.180001619819775</v>
      </c>
    </row>
    <row r="2284" spans="1:6" ht="12.75">
      <c r="A2284" s="3" t="s">
        <v>271</v>
      </c>
      <c r="B2284" s="3"/>
      <c r="C2284" s="3"/>
      <c r="D2284" s="3"/>
      <c r="E2284" s="3"/>
      <c r="F2284" s="3"/>
    </row>
    <row r="2285" spans="1:6" ht="12.75">
      <c r="A2285" s="3"/>
      <c r="B2285" s="3"/>
      <c r="C2285" s="3"/>
      <c r="D2285" s="3"/>
      <c r="E2285" s="3"/>
      <c r="F2285" s="3"/>
    </row>
    <row r="2286" spans="1:6" ht="12.75">
      <c r="A2286" s="66" t="s">
        <v>337</v>
      </c>
      <c r="B2286" s="66"/>
      <c r="C2286" s="37">
        <f>F2277/F2282</f>
        <v>0.08676161265609646</v>
      </c>
      <c r="D2286" s="66" t="s">
        <v>274</v>
      </c>
      <c r="E2286" s="66"/>
      <c r="F2286" s="3"/>
    </row>
    <row r="2287" spans="1:6" ht="12.75">
      <c r="A2287" s="2"/>
      <c r="B2287" s="2"/>
      <c r="C2287" s="2"/>
      <c r="D2287" s="2"/>
      <c r="E2287" s="2"/>
      <c r="F2287" s="2"/>
    </row>
    <row r="2288" spans="1:6" ht="12.75">
      <c r="A2288" s="1"/>
      <c r="B2288" s="1"/>
      <c r="C2288" s="1"/>
      <c r="D2288" s="1"/>
      <c r="E2288" s="1"/>
      <c r="F2288" s="1"/>
    </row>
    <row r="2289" spans="1:6" ht="12.75">
      <c r="A2289" s="5" t="s">
        <v>244</v>
      </c>
      <c r="B2289" s="5" t="s">
        <v>1186</v>
      </c>
      <c r="C2289" s="5">
        <v>524552</v>
      </c>
      <c r="D2289" s="1"/>
      <c r="E2289" s="1"/>
      <c r="F2289" s="1"/>
    </row>
    <row r="2296" spans="1:6" ht="12.75">
      <c r="A2296" s="30"/>
      <c r="B2296" s="30"/>
      <c r="C2296" s="30"/>
      <c r="D2296" s="30"/>
      <c r="E2296" s="30"/>
      <c r="F2296" s="51" t="s">
        <v>354</v>
      </c>
    </row>
    <row r="2297" spans="1:6" ht="12.75">
      <c r="A2297" s="75" t="s">
        <v>263</v>
      </c>
      <c r="B2297" s="75"/>
      <c r="C2297" s="75"/>
      <c r="D2297" s="75"/>
      <c r="E2297" s="75"/>
      <c r="F2297" s="75"/>
    </row>
    <row r="2298" spans="1:6" ht="12.75">
      <c r="A2298" s="75" t="s">
        <v>264</v>
      </c>
      <c r="B2298" s="75"/>
      <c r="C2298" s="75"/>
      <c r="D2298" s="75"/>
      <c r="E2298" s="75"/>
      <c r="F2298" s="75"/>
    </row>
    <row r="2299" spans="1:6" ht="12.75">
      <c r="A2299" s="75" t="s">
        <v>355</v>
      </c>
      <c r="B2299" s="75"/>
      <c r="C2299" s="75"/>
      <c r="D2299" s="75"/>
      <c r="E2299" s="75"/>
      <c r="F2299" s="75"/>
    </row>
    <row r="2300" spans="1:6" ht="12.75">
      <c r="A2300" s="3"/>
      <c r="B2300" s="3"/>
      <c r="C2300" s="2"/>
      <c r="D2300" s="2"/>
      <c r="E2300" s="2"/>
      <c r="F2300" s="3"/>
    </row>
    <row r="2301" spans="1:6" ht="12.75">
      <c r="A2301" s="73" t="s">
        <v>237</v>
      </c>
      <c r="B2301" s="73"/>
      <c r="C2301" s="73"/>
      <c r="D2301" s="73"/>
      <c r="E2301" s="73"/>
      <c r="F2301" s="4" t="s">
        <v>192</v>
      </c>
    </row>
    <row r="2302" spans="1:6" ht="12.75">
      <c r="A2302" s="4" t="s">
        <v>193</v>
      </c>
      <c r="B2302" s="4" t="s">
        <v>261</v>
      </c>
      <c r="C2302" s="4" t="s">
        <v>194</v>
      </c>
      <c r="D2302" s="4" t="s">
        <v>196</v>
      </c>
      <c r="E2302" s="4" t="s">
        <v>195</v>
      </c>
      <c r="F2302" s="14">
        <v>9</v>
      </c>
    </row>
    <row r="2303" spans="1:6" ht="12.75">
      <c r="A2303" s="4">
        <v>1847.7</v>
      </c>
      <c r="B2303" s="6">
        <v>210</v>
      </c>
      <c r="C2303" s="31">
        <v>160.52</v>
      </c>
      <c r="D2303" s="6" t="s">
        <v>278</v>
      </c>
      <c r="E2303" s="6">
        <v>463.8</v>
      </c>
      <c r="F2303" s="14" t="s">
        <v>1435</v>
      </c>
    </row>
    <row r="2304" spans="1:6" ht="12.75">
      <c r="A2304" s="8"/>
      <c r="B2304" s="9"/>
      <c r="C2304" s="9"/>
      <c r="D2304" s="9"/>
      <c r="E2304" s="9"/>
      <c r="F2304" s="10"/>
    </row>
    <row r="2305" spans="1:6" ht="12.75">
      <c r="A2305" s="103" t="s">
        <v>201</v>
      </c>
      <c r="B2305" s="15" t="s">
        <v>356</v>
      </c>
      <c r="C2305" s="100" t="s">
        <v>357</v>
      </c>
      <c r="D2305" s="13"/>
      <c r="E2305" s="13"/>
      <c r="F2305" s="13"/>
    </row>
    <row r="2306" spans="1:6" ht="12.75">
      <c r="A2306" s="104"/>
      <c r="B2306" s="15" t="s">
        <v>358</v>
      </c>
      <c r="C2306" s="101"/>
      <c r="D2306" s="13"/>
      <c r="E2306" s="13"/>
      <c r="F2306" s="13"/>
    </row>
    <row r="2307" spans="1:6" ht="12.75">
      <c r="A2307" s="22" t="s">
        <v>202</v>
      </c>
      <c r="B2307" s="15" t="s">
        <v>359</v>
      </c>
      <c r="C2307" s="14" t="s">
        <v>311</v>
      </c>
      <c r="D2307" s="13"/>
      <c r="E2307" s="13"/>
      <c r="F2307" s="13"/>
    </row>
    <row r="2308" spans="1:6" ht="12.75">
      <c r="A2308" s="22" t="s">
        <v>1440</v>
      </c>
      <c r="B2308" s="15" t="s">
        <v>360</v>
      </c>
      <c r="C2308" s="14" t="s">
        <v>392</v>
      </c>
      <c r="D2308" s="13"/>
      <c r="E2308" s="13"/>
      <c r="F2308" s="13"/>
    </row>
    <row r="2309" spans="1:6" ht="12.75">
      <c r="A2309" s="10"/>
      <c r="B2309" s="8"/>
      <c r="C2309" s="10"/>
      <c r="D2309" s="13"/>
      <c r="E2309" s="13"/>
      <c r="F2309" s="55"/>
    </row>
    <row r="2310" spans="1:6" ht="12.75">
      <c r="A2310" s="88" t="s">
        <v>236</v>
      </c>
      <c r="B2310" s="88"/>
      <c r="C2310" s="88"/>
      <c r="D2310" s="88"/>
      <c r="E2310" s="88"/>
      <c r="F2310" s="5">
        <f>F2315+F2316+F2317+F2318+F2319</f>
        <v>26247</v>
      </c>
    </row>
    <row r="2311" spans="1:6" ht="12.75">
      <c r="A2311" s="66" t="s">
        <v>242</v>
      </c>
      <c r="B2311" s="66"/>
      <c r="C2311" s="66"/>
      <c r="D2311" s="66"/>
      <c r="E2311" s="66"/>
      <c r="F2311" s="5"/>
    </row>
    <row r="2312" spans="1:6" ht="12.75">
      <c r="A2312" s="66" t="s">
        <v>361</v>
      </c>
      <c r="B2312" s="88"/>
      <c r="C2312" s="88"/>
      <c r="D2312" s="88"/>
      <c r="E2312" s="88"/>
      <c r="F2312" s="4">
        <v>9101</v>
      </c>
    </row>
    <row r="2313" spans="1:6" ht="12.75">
      <c r="A2313" s="66" t="s">
        <v>795</v>
      </c>
      <c r="B2313" s="66"/>
      <c r="C2313" s="66"/>
      <c r="D2313" s="66"/>
      <c r="E2313" s="66"/>
      <c r="F2313" s="4">
        <v>1928</v>
      </c>
    </row>
    <row r="2314" spans="1:6" ht="12.75">
      <c r="A2314" s="67" t="s">
        <v>362</v>
      </c>
      <c r="B2314" s="68"/>
      <c r="C2314" s="68"/>
      <c r="D2314" s="68"/>
      <c r="E2314" s="69"/>
      <c r="F2314" s="4">
        <v>9541</v>
      </c>
    </row>
    <row r="2315" spans="1:6" ht="12.75">
      <c r="A2315" s="66" t="s">
        <v>286</v>
      </c>
      <c r="B2315" s="66"/>
      <c r="C2315" s="66"/>
      <c r="D2315" s="66"/>
      <c r="E2315" s="66"/>
      <c r="F2315" s="4">
        <f>SUM(F2312:F2314)</f>
        <v>20570</v>
      </c>
    </row>
    <row r="2316" spans="1:6" ht="12.75">
      <c r="A2316" s="66" t="s">
        <v>363</v>
      </c>
      <c r="B2316" s="66"/>
      <c r="C2316" s="66"/>
      <c r="D2316" s="66"/>
      <c r="E2316" s="66"/>
      <c r="F2316" s="4">
        <v>1175</v>
      </c>
    </row>
    <row r="2317" spans="1:6" ht="12.75">
      <c r="A2317" s="66" t="s">
        <v>364</v>
      </c>
      <c r="B2317" s="66"/>
      <c r="C2317" s="66"/>
      <c r="D2317" s="66"/>
      <c r="E2317" s="66"/>
      <c r="F2317" s="4">
        <v>222</v>
      </c>
    </row>
    <row r="2318" spans="1:6" ht="12.75">
      <c r="A2318" s="66" t="s">
        <v>365</v>
      </c>
      <c r="B2318" s="66"/>
      <c r="C2318" s="66"/>
      <c r="D2318" s="66"/>
      <c r="E2318" s="66"/>
      <c r="F2318" s="4">
        <v>67</v>
      </c>
    </row>
    <row r="2319" spans="1:6" ht="12.75">
      <c r="A2319" s="66" t="s">
        <v>366</v>
      </c>
      <c r="B2319" s="66"/>
      <c r="C2319" s="66"/>
      <c r="D2319" s="66"/>
      <c r="E2319" s="66"/>
      <c r="F2319" s="4">
        <v>4213</v>
      </c>
    </row>
    <row r="2320" spans="1:6" ht="12.75">
      <c r="A2320" s="88" t="s">
        <v>197</v>
      </c>
      <c r="B2320" s="88"/>
      <c r="C2320" s="88"/>
      <c r="D2320" s="88"/>
      <c r="E2320" s="88"/>
      <c r="F2320" s="5">
        <f>F2321+F2322+F2323+F2324+F2325+F2326+F2327+F2328+F2329+F2330</f>
        <v>48073</v>
      </c>
    </row>
    <row r="2321" spans="1:6" ht="12.75">
      <c r="A2321" s="66" t="s">
        <v>367</v>
      </c>
      <c r="B2321" s="66"/>
      <c r="C2321" s="66"/>
      <c r="D2321" s="66"/>
      <c r="E2321" s="66"/>
      <c r="F2321" s="4">
        <v>11378</v>
      </c>
    </row>
    <row r="2322" spans="1:6" ht="12.75">
      <c r="A2322" s="66" t="s">
        <v>368</v>
      </c>
      <c r="B2322" s="66"/>
      <c r="C2322" s="66"/>
      <c r="D2322" s="66"/>
      <c r="E2322" s="66"/>
      <c r="F2322" s="4">
        <v>4171</v>
      </c>
    </row>
    <row r="2323" spans="1:6" ht="12.75">
      <c r="A2323" s="66" t="s">
        <v>369</v>
      </c>
      <c r="B2323" s="66"/>
      <c r="C2323" s="66"/>
      <c r="D2323" s="66"/>
      <c r="E2323" s="66"/>
      <c r="F2323" s="4">
        <v>22875</v>
      </c>
    </row>
    <row r="2324" spans="1:6" ht="12.75">
      <c r="A2324" s="66" t="s">
        <v>736</v>
      </c>
      <c r="B2324" s="66"/>
      <c r="C2324" s="66"/>
      <c r="D2324" s="66"/>
      <c r="E2324" s="66"/>
      <c r="F2324" s="4">
        <v>475</v>
      </c>
    </row>
    <row r="2325" spans="1:6" ht="12.75">
      <c r="A2325" s="66" t="s">
        <v>737</v>
      </c>
      <c r="B2325" s="66"/>
      <c r="C2325" s="66"/>
      <c r="D2325" s="66"/>
      <c r="E2325" s="66"/>
      <c r="F2325" s="4">
        <v>222</v>
      </c>
    </row>
    <row r="2326" spans="1:6" ht="12.75">
      <c r="A2326" s="66" t="s">
        <v>738</v>
      </c>
      <c r="B2326" s="66"/>
      <c r="C2326" s="66"/>
      <c r="D2326" s="66"/>
      <c r="E2326" s="66"/>
      <c r="F2326" s="4">
        <v>4701</v>
      </c>
    </row>
    <row r="2327" spans="1:6" ht="12.75">
      <c r="A2327" s="66" t="s">
        <v>1005</v>
      </c>
      <c r="B2327" s="66"/>
      <c r="C2327" s="66"/>
      <c r="D2327" s="66"/>
      <c r="E2327" s="66"/>
      <c r="F2327" s="4">
        <v>38</v>
      </c>
    </row>
    <row r="2328" spans="1:6" ht="12.75">
      <c r="A2328" s="66" t="s">
        <v>739</v>
      </c>
      <c r="B2328" s="66"/>
      <c r="C2328" s="66"/>
      <c r="D2328" s="66"/>
      <c r="E2328" s="66"/>
      <c r="F2328" s="4">
        <v>1109</v>
      </c>
    </row>
    <row r="2329" spans="1:6" ht="12.75">
      <c r="A2329" s="66" t="s">
        <v>740</v>
      </c>
      <c r="B2329" s="66"/>
      <c r="C2329" s="66"/>
      <c r="D2329" s="66"/>
      <c r="E2329" s="66"/>
      <c r="F2329" s="4">
        <v>887</v>
      </c>
    </row>
    <row r="2330" spans="1:6" ht="12.75">
      <c r="A2330" s="67" t="s">
        <v>741</v>
      </c>
      <c r="B2330" s="68"/>
      <c r="C2330" s="68"/>
      <c r="D2330" s="68"/>
      <c r="E2330" s="69"/>
      <c r="F2330" s="4">
        <v>2217</v>
      </c>
    </row>
    <row r="2331" spans="1:6" ht="12.75">
      <c r="A2331" s="85" t="s">
        <v>534</v>
      </c>
      <c r="B2331" s="86"/>
      <c r="C2331" s="86"/>
      <c r="D2331" s="86"/>
      <c r="E2331" s="87"/>
      <c r="F2331" s="5">
        <f>F2332+F2334+F2335+F2336+F2337</f>
        <v>54841</v>
      </c>
    </row>
    <row r="2332" spans="1:6" ht="12.75">
      <c r="A2332" s="70" t="s">
        <v>535</v>
      </c>
      <c r="B2332" s="71"/>
      <c r="C2332" s="71"/>
      <c r="D2332" s="71"/>
      <c r="E2332" s="72"/>
      <c r="F2332" s="4">
        <v>51748</v>
      </c>
    </row>
    <row r="2333" spans="1:6" ht="12.75">
      <c r="A2333" s="70" t="s">
        <v>742</v>
      </c>
      <c r="B2333" s="71"/>
      <c r="C2333" s="71"/>
      <c r="D2333" s="71"/>
      <c r="E2333" s="72"/>
      <c r="F2333" s="4"/>
    </row>
    <row r="2334" spans="1:6" ht="12.75">
      <c r="A2334" s="67" t="s">
        <v>1921</v>
      </c>
      <c r="B2334" s="68"/>
      <c r="C2334" s="68"/>
      <c r="D2334" s="68"/>
      <c r="E2334" s="69"/>
      <c r="F2334" s="4">
        <v>1380</v>
      </c>
    </row>
    <row r="2335" spans="1:6" ht="12.75">
      <c r="A2335" s="67" t="s">
        <v>1894</v>
      </c>
      <c r="B2335" s="68"/>
      <c r="C2335" s="68"/>
      <c r="D2335" s="68"/>
      <c r="E2335" s="69"/>
      <c r="F2335" s="4">
        <v>1567</v>
      </c>
    </row>
    <row r="2336" spans="1:6" ht="12.75">
      <c r="A2336" s="67" t="s">
        <v>19</v>
      </c>
      <c r="B2336" s="68"/>
      <c r="C2336" s="68"/>
      <c r="D2336" s="68"/>
      <c r="E2336" s="69"/>
      <c r="F2336" s="4">
        <v>56</v>
      </c>
    </row>
    <row r="2337" spans="1:6" ht="12.75">
      <c r="A2337" s="70" t="s">
        <v>411</v>
      </c>
      <c r="B2337" s="71"/>
      <c r="C2337" s="71"/>
      <c r="D2337" s="71"/>
      <c r="E2337" s="72"/>
      <c r="F2337" s="4">
        <v>90</v>
      </c>
    </row>
    <row r="2338" spans="1:6" ht="12.75">
      <c r="A2338" s="88" t="s">
        <v>335</v>
      </c>
      <c r="B2338" s="88"/>
      <c r="C2338" s="88"/>
      <c r="D2338" s="88"/>
      <c r="E2338" s="88"/>
      <c r="F2338" s="5">
        <v>61544</v>
      </c>
    </row>
    <row r="2339" spans="1:6" ht="12.75">
      <c r="A2339" s="88" t="s">
        <v>743</v>
      </c>
      <c r="B2339" s="88"/>
      <c r="C2339" s="88"/>
      <c r="D2339" s="88"/>
      <c r="E2339" s="88"/>
      <c r="F2339" s="5">
        <v>12417</v>
      </c>
    </row>
    <row r="2340" spans="1:6" ht="12.75">
      <c r="A2340" s="88" t="s">
        <v>744</v>
      </c>
      <c r="B2340" s="88"/>
      <c r="C2340" s="88"/>
      <c r="D2340" s="88"/>
      <c r="E2340" s="88"/>
      <c r="F2340" s="5">
        <v>21507</v>
      </c>
    </row>
    <row r="2341" spans="1:6" ht="12.75">
      <c r="A2341" s="85" t="s">
        <v>745</v>
      </c>
      <c r="B2341" s="86"/>
      <c r="C2341" s="86"/>
      <c r="D2341" s="86"/>
      <c r="E2341" s="87"/>
      <c r="F2341" s="5">
        <v>111</v>
      </c>
    </row>
    <row r="2342" spans="1:6" ht="12.75">
      <c r="A2342" s="88" t="s">
        <v>199</v>
      </c>
      <c r="B2342" s="88"/>
      <c r="C2342" s="88"/>
      <c r="D2342" s="88"/>
      <c r="E2342" s="88"/>
      <c r="F2342" s="16">
        <f>F2310+F2320+F2331+F2338+F2339+F2340+F2341</f>
        <v>224740</v>
      </c>
    </row>
    <row r="2343" spans="1:6" ht="12.75">
      <c r="A2343" s="88" t="s">
        <v>200</v>
      </c>
      <c r="B2343" s="88"/>
      <c r="C2343" s="88"/>
      <c r="D2343" s="88"/>
      <c r="E2343" s="88"/>
      <c r="F2343" s="16">
        <f>F2342*6/100</f>
        <v>13484.4</v>
      </c>
    </row>
    <row r="2344" spans="1:6" ht="12.75">
      <c r="A2344" s="85" t="s">
        <v>245</v>
      </c>
      <c r="B2344" s="86"/>
      <c r="C2344" s="86"/>
      <c r="D2344" s="86"/>
      <c r="E2344" s="87"/>
      <c r="F2344" s="16">
        <f>C2351*6/100</f>
        <v>15205.8</v>
      </c>
    </row>
    <row r="2345" spans="1:6" ht="12.75">
      <c r="A2345" s="88" t="s">
        <v>198</v>
      </c>
      <c r="B2345" s="88"/>
      <c r="C2345" s="88"/>
      <c r="D2345" s="88"/>
      <c r="E2345" s="88"/>
      <c r="F2345" s="16">
        <f>SUM(F2342:F2344)</f>
        <v>253430.19999999998</v>
      </c>
    </row>
    <row r="2346" spans="1:6" ht="12.75">
      <c r="A2346" s="88" t="s">
        <v>746</v>
      </c>
      <c r="B2346" s="88"/>
      <c r="C2346" s="88"/>
      <c r="D2346" s="88"/>
      <c r="E2346" s="88"/>
      <c r="F2346" s="18">
        <f>F2345/A2303/12</f>
        <v>11.429985026429252</v>
      </c>
    </row>
    <row r="2347" spans="1:6" ht="12.75">
      <c r="A2347" s="34" t="s">
        <v>271</v>
      </c>
      <c r="B2347" s="34"/>
      <c r="C2347" s="34"/>
      <c r="D2347" s="34"/>
      <c r="E2347" s="34"/>
      <c r="F2347" s="58"/>
    </row>
    <row r="2348" spans="1:6" ht="12.75">
      <c r="A2348" s="34"/>
      <c r="B2348" s="34"/>
      <c r="C2348" s="8"/>
      <c r="D2348" s="34"/>
      <c r="E2348" s="34"/>
      <c r="F2348" s="58"/>
    </row>
    <row r="2349" spans="1:6" ht="12.75">
      <c r="A2349" s="65" t="s">
        <v>337</v>
      </c>
      <c r="B2349" s="65"/>
      <c r="C2349" s="54">
        <f>F2340/F2345</f>
        <v>0.08486360346951548</v>
      </c>
      <c r="D2349" s="66" t="s">
        <v>1829</v>
      </c>
      <c r="E2349" s="66"/>
      <c r="F2349" s="58"/>
    </row>
    <row r="2350" spans="1:6" ht="12.75">
      <c r="A2350" s="51"/>
      <c r="B2350" s="51"/>
      <c r="C2350" s="51"/>
      <c r="D2350" s="51"/>
      <c r="E2350" s="51"/>
      <c r="F2350" s="3"/>
    </row>
    <row r="2351" spans="1:6" ht="12.75">
      <c r="A2351" s="5" t="s">
        <v>244</v>
      </c>
      <c r="B2351" s="5" t="s">
        <v>747</v>
      </c>
      <c r="C2351" s="5">
        <v>253430</v>
      </c>
      <c r="D2351" s="3"/>
      <c r="E2351" s="3"/>
      <c r="F2351" s="3"/>
    </row>
    <row r="2358" spans="1:6" ht="12.75">
      <c r="A2358" s="3"/>
      <c r="B2358" s="3"/>
      <c r="C2358" s="3"/>
      <c r="D2358" s="3"/>
      <c r="E2358" s="3"/>
      <c r="F2358" s="2" t="s">
        <v>1043</v>
      </c>
    </row>
    <row r="2359" spans="1:6" ht="12.75">
      <c r="A2359" s="75" t="s">
        <v>263</v>
      </c>
      <c r="B2359" s="75"/>
      <c r="C2359" s="75"/>
      <c r="D2359" s="75"/>
      <c r="E2359" s="75"/>
      <c r="F2359" s="75"/>
    </row>
    <row r="2360" spans="1:6" ht="12.75">
      <c r="A2360" s="75" t="s">
        <v>264</v>
      </c>
      <c r="B2360" s="75"/>
      <c r="C2360" s="75"/>
      <c r="D2360" s="75"/>
      <c r="E2360" s="75"/>
      <c r="F2360" s="75"/>
    </row>
    <row r="2361" spans="1:6" ht="12.75">
      <c r="A2361" s="75" t="s">
        <v>1044</v>
      </c>
      <c r="B2361" s="75"/>
      <c r="C2361" s="75"/>
      <c r="D2361" s="75"/>
      <c r="E2361" s="75"/>
      <c r="F2361" s="75"/>
    </row>
    <row r="2362" spans="1:6" ht="12.75">
      <c r="A2362" s="3"/>
      <c r="B2362" s="3"/>
      <c r="C2362" s="2"/>
      <c r="D2362" s="2"/>
      <c r="E2362" s="2"/>
      <c r="F2362" s="3"/>
    </row>
    <row r="2363" spans="1:6" ht="12.75">
      <c r="A2363" s="73" t="s">
        <v>237</v>
      </c>
      <c r="B2363" s="73"/>
      <c r="C2363" s="73"/>
      <c r="D2363" s="73"/>
      <c r="E2363" s="73"/>
      <c r="F2363" s="4" t="s">
        <v>192</v>
      </c>
    </row>
    <row r="2364" spans="1:6" ht="12.75">
      <c r="A2364" s="4" t="s">
        <v>193</v>
      </c>
      <c r="B2364" s="4" t="s">
        <v>261</v>
      </c>
      <c r="C2364" s="4" t="s">
        <v>194</v>
      </c>
      <c r="D2364" s="4" t="s">
        <v>196</v>
      </c>
      <c r="E2364" s="4" t="s">
        <v>195</v>
      </c>
      <c r="F2364" s="14">
        <v>9</v>
      </c>
    </row>
    <row r="2365" spans="1:6" ht="12.75">
      <c r="A2365" s="4">
        <v>4058.7</v>
      </c>
      <c r="B2365" s="6">
        <v>364</v>
      </c>
      <c r="C2365" s="31">
        <v>307.35</v>
      </c>
      <c r="D2365" s="6">
        <v>122</v>
      </c>
      <c r="E2365" s="6">
        <v>1691.5</v>
      </c>
      <c r="F2365" s="14" t="s">
        <v>306</v>
      </c>
    </row>
    <row r="2366" spans="1:6" ht="12.75">
      <c r="A2366" s="8"/>
      <c r="B2366" s="9"/>
      <c r="C2366" s="9"/>
      <c r="D2366" s="9"/>
      <c r="E2366" s="9"/>
      <c r="F2366" s="10"/>
    </row>
    <row r="2367" spans="1:6" ht="12.75">
      <c r="A2367" s="65" t="s">
        <v>201</v>
      </c>
      <c r="B2367" s="15" t="s">
        <v>1045</v>
      </c>
      <c r="C2367" s="74" t="s">
        <v>1046</v>
      </c>
      <c r="D2367" s="13"/>
      <c r="E2367" s="13"/>
      <c r="F2367" s="13"/>
    </row>
    <row r="2368" spans="1:6" ht="12.75">
      <c r="A2368" s="65"/>
      <c r="B2368" s="15" t="s">
        <v>1047</v>
      </c>
      <c r="C2368" s="74"/>
      <c r="D2368" s="13"/>
      <c r="E2368" s="13"/>
      <c r="F2368" s="13"/>
    </row>
    <row r="2369" spans="1:6" ht="12.75">
      <c r="A2369" s="65"/>
      <c r="B2369" s="15" t="s">
        <v>1048</v>
      </c>
      <c r="C2369" s="74"/>
      <c r="D2369" s="13"/>
      <c r="E2369" s="13"/>
      <c r="F2369" s="13"/>
    </row>
    <row r="2370" spans="1:6" ht="12.75">
      <c r="A2370" s="22" t="s">
        <v>202</v>
      </c>
      <c r="B2370" s="15" t="s">
        <v>1049</v>
      </c>
      <c r="C2370" s="14" t="s">
        <v>1050</v>
      </c>
      <c r="D2370" s="13"/>
      <c r="E2370" s="13"/>
      <c r="F2370" s="13"/>
    </row>
    <row r="2371" spans="1:6" ht="12.75">
      <c r="A2371" s="10"/>
      <c r="B2371" s="8"/>
      <c r="C2371" s="10"/>
      <c r="D2371" s="13"/>
      <c r="E2371" s="13"/>
      <c r="F2371" s="13"/>
    </row>
    <row r="2372" spans="1:6" ht="12.75">
      <c r="A2372" s="88" t="s">
        <v>236</v>
      </c>
      <c r="B2372" s="88"/>
      <c r="C2372" s="88"/>
      <c r="D2372" s="88"/>
      <c r="E2372" s="88"/>
      <c r="F2372" s="5">
        <f>F2376+F2377+F2378+F2379+F2380</f>
        <v>64529</v>
      </c>
    </row>
    <row r="2373" spans="1:6" ht="12.75">
      <c r="A2373" s="66" t="s">
        <v>242</v>
      </c>
      <c r="B2373" s="66"/>
      <c r="C2373" s="66"/>
      <c r="D2373" s="66"/>
      <c r="E2373" s="66"/>
      <c r="F2373" s="5"/>
    </row>
    <row r="2374" spans="1:6" ht="12.75">
      <c r="A2374" s="66" t="s">
        <v>1051</v>
      </c>
      <c r="B2374" s="88"/>
      <c r="C2374" s="88"/>
      <c r="D2374" s="88"/>
      <c r="E2374" s="88"/>
      <c r="F2374" s="4">
        <v>29124</v>
      </c>
    </row>
    <row r="2375" spans="1:6" ht="12.75">
      <c r="A2375" s="66" t="s">
        <v>1052</v>
      </c>
      <c r="B2375" s="66"/>
      <c r="C2375" s="66"/>
      <c r="D2375" s="66"/>
      <c r="E2375" s="66"/>
      <c r="F2375" s="4">
        <v>22661</v>
      </c>
    </row>
    <row r="2376" spans="1:6" ht="12.75">
      <c r="A2376" s="66" t="s">
        <v>286</v>
      </c>
      <c r="B2376" s="66"/>
      <c r="C2376" s="66"/>
      <c r="D2376" s="66"/>
      <c r="E2376" s="66"/>
      <c r="F2376" s="4">
        <f>SUM(F2374:F2375)</f>
        <v>51785</v>
      </c>
    </row>
    <row r="2377" spans="1:6" ht="12.75">
      <c r="A2377" s="66" t="s">
        <v>1053</v>
      </c>
      <c r="B2377" s="66"/>
      <c r="C2377" s="66"/>
      <c r="D2377" s="66"/>
      <c r="E2377" s="66"/>
      <c r="F2377" s="4">
        <v>2581</v>
      </c>
    </row>
    <row r="2378" spans="1:6" ht="12.75">
      <c r="A2378" s="66" t="s">
        <v>1054</v>
      </c>
      <c r="B2378" s="66"/>
      <c r="C2378" s="66"/>
      <c r="D2378" s="66"/>
      <c r="E2378" s="66"/>
      <c r="F2378" s="4">
        <v>487</v>
      </c>
    </row>
    <row r="2379" spans="1:6" ht="12.75">
      <c r="A2379" s="66" t="s">
        <v>1055</v>
      </c>
      <c r="B2379" s="66"/>
      <c r="C2379" s="66"/>
      <c r="D2379" s="66"/>
      <c r="E2379" s="66"/>
      <c r="F2379" s="4">
        <v>146</v>
      </c>
    </row>
    <row r="2380" spans="1:6" ht="12.75">
      <c r="A2380" s="66" t="s">
        <v>1056</v>
      </c>
      <c r="B2380" s="66"/>
      <c r="C2380" s="66"/>
      <c r="D2380" s="66"/>
      <c r="E2380" s="66"/>
      <c r="F2380" s="4">
        <v>9530</v>
      </c>
    </row>
    <row r="2381" spans="1:6" ht="12.75">
      <c r="A2381" s="88" t="s">
        <v>197</v>
      </c>
      <c r="B2381" s="88"/>
      <c r="C2381" s="88"/>
      <c r="D2381" s="88"/>
      <c r="E2381" s="88"/>
      <c r="F2381" s="5">
        <f>F2382+F2383+F2384+F2385+F2386+F2387+F2388+F2389+F2390+F2391</f>
        <v>78924</v>
      </c>
    </row>
    <row r="2382" spans="1:6" ht="12.75">
      <c r="A2382" s="66" t="s">
        <v>1057</v>
      </c>
      <c r="B2382" s="66"/>
      <c r="C2382" s="66"/>
      <c r="D2382" s="66"/>
      <c r="E2382" s="66"/>
      <c r="F2382" s="4">
        <v>25790</v>
      </c>
    </row>
    <row r="2383" spans="1:6" ht="12.75">
      <c r="A2383" s="66" t="s">
        <v>1058</v>
      </c>
      <c r="B2383" s="66"/>
      <c r="C2383" s="66"/>
      <c r="D2383" s="66"/>
      <c r="E2383" s="66"/>
      <c r="F2383" s="4">
        <v>9453</v>
      </c>
    </row>
    <row r="2384" spans="1:6" ht="12.75">
      <c r="A2384" s="66" t="s">
        <v>1059</v>
      </c>
      <c r="B2384" s="66"/>
      <c r="C2384" s="66"/>
      <c r="D2384" s="66"/>
      <c r="E2384" s="66"/>
      <c r="F2384" s="4">
        <v>22552</v>
      </c>
    </row>
    <row r="2385" spans="1:6" ht="12.75">
      <c r="A2385" s="66" t="s">
        <v>1060</v>
      </c>
      <c r="B2385" s="66"/>
      <c r="C2385" s="66"/>
      <c r="D2385" s="66"/>
      <c r="E2385" s="66"/>
      <c r="F2385" s="4">
        <v>987</v>
      </c>
    </row>
    <row r="2386" spans="1:6" ht="12.75">
      <c r="A2386" s="66" t="s">
        <v>1061</v>
      </c>
      <c r="B2386" s="66"/>
      <c r="C2386" s="66"/>
      <c r="D2386" s="66"/>
      <c r="E2386" s="66"/>
      <c r="F2386" s="4">
        <v>487</v>
      </c>
    </row>
    <row r="2387" spans="1:6" ht="12.75">
      <c r="A2387" s="66" t="s">
        <v>1062</v>
      </c>
      <c r="B2387" s="66"/>
      <c r="C2387" s="66"/>
      <c r="D2387" s="66"/>
      <c r="E2387" s="66"/>
      <c r="F2387" s="4">
        <v>10325</v>
      </c>
    </row>
    <row r="2388" spans="1:6" ht="12.75">
      <c r="A2388" s="66" t="s">
        <v>1819</v>
      </c>
      <c r="B2388" s="66"/>
      <c r="C2388" s="66"/>
      <c r="D2388" s="66"/>
      <c r="E2388" s="66"/>
      <c r="F2388" s="4">
        <v>77</v>
      </c>
    </row>
    <row r="2389" spans="1:6" ht="12.75">
      <c r="A2389" s="66" t="s">
        <v>1063</v>
      </c>
      <c r="B2389" s="66"/>
      <c r="C2389" s="66"/>
      <c r="D2389" s="66"/>
      <c r="E2389" s="66"/>
      <c r="F2389" s="4">
        <v>2435</v>
      </c>
    </row>
    <row r="2390" spans="1:6" ht="12.75">
      <c r="A2390" s="66" t="s">
        <v>1064</v>
      </c>
      <c r="B2390" s="66"/>
      <c r="C2390" s="66"/>
      <c r="D2390" s="66"/>
      <c r="E2390" s="66"/>
      <c r="F2390" s="4">
        <v>1948</v>
      </c>
    </row>
    <row r="2391" spans="1:6" ht="12.75">
      <c r="A2391" s="67" t="s">
        <v>1065</v>
      </c>
      <c r="B2391" s="68"/>
      <c r="C2391" s="68"/>
      <c r="D2391" s="68"/>
      <c r="E2391" s="69"/>
      <c r="F2391" s="4">
        <v>4870</v>
      </c>
    </row>
    <row r="2392" spans="1:6" ht="12.75">
      <c r="A2392" s="85" t="s">
        <v>534</v>
      </c>
      <c r="B2392" s="86"/>
      <c r="C2392" s="86"/>
      <c r="D2392" s="86"/>
      <c r="E2392" s="87"/>
      <c r="F2392" s="5"/>
    </row>
    <row r="2393" spans="1:6" ht="12.75">
      <c r="A2393" s="70" t="s">
        <v>1296</v>
      </c>
      <c r="B2393" s="71"/>
      <c r="C2393" s="71"/>
      <c r="D2393" s="71"/>
      <c r="E2393" s="72"/>
      <c r="F2393" s="4">
        <v>103495</v>
      </c>
    </row>
    <row r="2394" spans="1:6" ht="12.75">
      <c r="A2394" s="70" t="s">
        <v>536</v>
      </c>
      <c r="B2394" s="71"/>
      <c r="C2394" s="71"/>
      <c r="D2394" s="71"/>
      <c r="E2394" s="72"/>
      <c r="F2394" s="4"/>
    </row>
    <row r="2395" spans="1:6" ht="12.75">
      <c r="A2395" s="67" t="s">
        <v>1066</v>
      </c>
      <c r="B2395" s="68"/>
      <c r="C2395" s="68"/>
      <c r="D2395" s="68"/>
      <c r="E2395" s="69"/>
      <c r="F2395" s="4">
        <v>2760</v>
      </c>
    </row>
    <row r="2396" spans="1:6" ht="12.75">
      <c r="A2396" s="67" t="s">
        <v>1067</v>
      </c>
      <c r="B2396" s="68"/>
      <c r="C2396" s="68"/>
      <c r="D2396" s="68"/>
      <c r="E2396" s="69"/>
      <c r="F2396" s="4">
        <v>3134</v>
      </c>
    </row>
    <row r="2397" spans="1:6" ht="12.75">
      <c r="A2397" s="67" t="s">
        <v>410</v>
      </c>
      <c r="B2397" s="68"/>
      <c r="C2397" s="68"/>
      <c r="D2397" s="68"/>
      <c r="E2397" s="69"/>
      <c r="F2397" s="4"/>
    </row>
    <row r="2398" spans="1:6" ht="12.75">
      <c r="A2398" s="70" t="s">
        <v>1068</v>
      </c>
      <c r="B2398" s="71"/>
      <c r="C2398" s="71"/>
      <c r="D2398" s="71"/>
      <c r="E2398" s="72"/>
      <c r="F2398" s="4">
        <v>190</v>
      </c>
    </row>
    <row r="2399" spans="1:6" ht="12.75">
      <c r="A2399" s="88" t="s">
        <v>335</v>
      </c>
      <c r="B2399" s="88"/>
      <c r="C2399" s="88"/>
      <c r="D2399" s="88"/>
      <c r="E2399" s="88"/>
      <c r="F2399" s="5">
        <v>264658</v>
      </c>
    </row>
    <row r="2400" spans="1:6" ht="12.75">
      <c r="A2400" s="88" t="s">
        <v>1069</v>
      </c>
      <c r="B2400" s="88"/>
      <c r="C2400" s="88"/>
      <c r="D2400" s="88"/>
      <c r="E2400" s="88"/>
      <c r="F2400" s="5">
        <v>27274</v>
      </c>
    </row>
    <row r="2401" spans="1:6" ht="12.75">
      <c r="A2401" s="88" t="s">
        <v>1070</v>
      </c>
      <c r="B2401" s="88"/>
      <c r="C2401" s="88"/>
      <c r="D2401" s="88"/>
      <c r="E2401" s="88"/>
      <c r="F2401" s="5">
        <v>47243</v>
      </c>
    </row>
    <row r="2402" spans="1:6" ht="12.75">
      <c r="A2402" s="85" t="s">
        <v>1071</v>
      </c>
      <c r="B2402" s="86"/>
      <c r="C2402" s="86"/>
      <c r="D2402" s="86"/>
      <c r="E2402" s="87"/>
      <c r="F2402" s="5">
        <v>244</v>
      </c>
    </row>
    <row r="2403" spans="1:6" ht="12.75">
      <c r="A2403" s="88" t="s">
        <v>199</v>
      </c>
      <c r="B2403" s="88"/>
      <c r="C2403" s="88"/>
      <c r="D2403" s="88"/>
      <c r="E2403" s="88"/>
      <c r="F2403" s="17">
        <f>F2372+F2381+F2392+F2399+F2400+F2401+F2402</f>
        <v>482872</v>
      </c>
    </row>
    <row r="2404" spans="1:6" ht="12.75">
      <c r="A2404" s="88" t="s">
        <v>200</v>
      </c>
      <c r="B2404" s="88"/>
      <c r="C2404" s="88"/>
      <c r="D2404" s="88"/>
      <c r="E2404" s="88"/>
      <c r="F2404" s="17">
        <f>F2403*6/100</f>
        <v>28972.32</v>
      </c>
    </row>
    <row r="2405" spans="1:6" ht="12.75">
      <c r="A2405" s="85" t="s">
        <v>245</v>
      </c>
      <c r="B2405" s="86"/>
      <c r="C2405" s="86"/>
      <c r="D2405" s="86"/>
      <c r="E2405" s="87"/>
      <c r="F2405" s="17">
        <f>C2412*6/100</f>
        <v>32670.9</v>
      </c>
    </row>
    <row r="2406" spans="1:6" ht="12.75">
      <c r="A2406" s="88" t="s">
        <v>198</v>
      </c>
      <c r="B2406" s="88"/>
      <c r="C2406" s="88"/>
      <c r="D2406" s="88"/>
      <c r="E2406" s="88"/>
      <c r="F2406" s="17">
        <f>SUM(F2403:F2405)</f>
        <v>544515.22</v>
      </c>
    </row>
    <row r="2407" spans="1:6" ht="12.75">
      <c r="A2407" s="88" t="s">
        <v>1072</v>
      </c>
      <c r="B2407" s="88"/>
      <c r="C2407" s="88"/>
      <c r="D2407" s="88"/>
      <c r="E2407" s="88"/>
      <c r="F2407" s="18">
        <f>F2406/A2365/12</f>
        <v>11.180000574896724</v>
      </c>
    </row>
    <row r="2408" spans="1:6" ht="12.75">
      <c r="A2408" s="3" t="s">
        <v>271</v>
      </c>
      <c r="B2408" s="3"/>
      <c r="C2408" s="3"/>
      <c r="D2408" s="3"/>
      <c r="E2408" s="3"/>
      <c r="F2408" s="3"/>
    </row>
    <row r="2409" spans="1:6" ht="12.75">
      <c r="A2409" s="3"/>
      <c r="B2409" s="3"/>
      <c r="C2409" s="2"/>
      <c r="D2409" s="3"/>
      <c r="E2409" s="3"/>
      <c r="F2409" s="3"/>
    </row>
    <row r="2410" spans="1:6" ht="12.75">
      <c r="A2410" s="66" t="s">
        <v>337</v>
      </c>
      <c r="B2410" s="66"/>
      <c r="C2410" s="54">
        <f>F2401/F2406</f>
        <v>0.08676157849178211</v>
      </c>
      <c r="D2410" s="66" t="s">
        <v>274</v>
      </c>
      <c r="E2410" s="66"/>
      <c r="F2410" s="3"/>
    </row>
    <row r="2411" spans="1:6" ht="12.75">
      <c r="A2411" s="51"/>
      <c r="B2411" s="51"/>
      <c r="C2411" s="51"/>
      <c r="D2411" s="51"/>
      <c r="E2411" s="51"/>
      <c r="F2411" s="3"/>
    </row>
    <row r="2412" spans="1:6" ht="12.75">
      <c r="A2412" s="5" t="s">
        <v>244</v>
      </c>
      <c r="B2412" s="5" t="s">
        <v>1073</v>
      </c>
      <c r="C2412" s="5">
        <v>544515</v>
      </c>
      <c r="D2412" s="2"/>
      <c r="E2412" s="2"/>
      <c r="F2412" s="2"/>
    </row>
    <row r="2420" spans="1:6" ht="12.75">
      <c r="A2420" s="3"/>
      <c r="B2420" s="3"/>
      <c r="C2420" s="3"/>
      <c r="D2420" s="3"/>
      <c r="E2420" s="3"/>
      <c r="F2420" s="2" t="s">
        <v>1074</v>
      </c>
    </row>
    <row r="2421" spans="1:6" ht="12.75">
      <c r="A2421" s="75" t="s">
        <v>263</v>
      </c>
      <c r="B2421" s="75"/>
      <c r="C2421" s="75"/>
      <c r="D2421" s="75"/>
      <c r="E2421" s="75"/>
      <c r="F2421" s="75"/>
    </row>
    <row r="2422" spans="1:6" ht="12.75">
      <c r="A2422" s="75" t="s">
        <v>264</v>
      </c>
      <c r="B2422" s="75"/>
      <c r="C2422" s="75"/>
      <c r="D2422" s="75"/>
      <c r="E2422" s="75"/>
      <c r="F2422" s="75"/>
    </row>
    <row r="2423" spans="1:6" ht="12.75">
      <c r="A2423" s="75" t="s">
        <v>1075</v>
      </c>
      <c r="B2423" s="75"/>
      <c r="C2423" s="75"/>
      <c r="D2423" s="75"/>
      <c r="E2423" s="75"/>
      <c r="F2423" s="75"/>
    </row>
    <row r="2424" spans="1:6" ht="12.75">
      <c r="A2424" s="3"/>
      <c r="B2424" s="3"/>
      <c r="C2424" s="2"/>
      <c r="D2424" s="2"/>
      <c r="E2424" s="2"/>
      <c r="F2424" s="3"/>
    </row>
    <row r="2425" spans="1:6" ht="12.75">
      <c r="A2425" s="73" t="s">
        <v>237</v>
      </c>
      <c r="B2425" s="73"/>
      <c r="C2425" s="73"/>
      <c r="D2425" s="73"/>
      <c r="E2425" s="73"/>
      <c r="F2425" s="4" t="s">
        <v>192</v>
      </c>
    </row>
    <row r="2426" spans="1:6" ht="12.75">
      <c r="A2426" s="4" t="s">
        <v>193</v>
      </c>
      <c r="B2426" s="4" t="s">
        <v>261</v>
      </c>
      <c r="C2426" s="4" t="s">
        <v>194</v>
      </c>
      <c r="D2426" s="4" t="s">
        <v>196</v>
      </c>
      <c r="E2426" s="4" t="s">
        <v>195</v>
      </c>
      <c r="F2426" s="14">
        <v>9</v>
      </c>
    </row>
    <row r="2427" spans="1:6" ht="12.75">
      <c r="A2427" s="4">
        <v>11805.6</v>
      </c>
      <c r="B2427" s="6">
        <v>1409</v>
      </c>
      <c r="C2427" s="6">
        <v>1245</v>
      </c>
      <c r="D2427" s="6">
        <v>325</v>
      </c>
      <c r="E2427" s="6">
        <v>6008</v>
      </c>
      <c r="F2427" s="14" t="s">
        <v>1435</v>
      </c>
    </row>
    <row r="2428" spans="1:6" ht="12.75">
      <c r="A2428" s="8"/>
      <c r="B2428" s="9"/>
      <c r="C2428" s="9"/>
      <c r="D2428" s="9"/>
      <c r="E2428" s="9"/>
      <c r="F2428" s="10"/>
    </row>
    <row r="2429" spans="1:6" ht="12.75">
      <c r="A2429" s="65" t="s">
        <v>201</v>
      </c>
      <c r="B2429" s="15" t="s">
        <v>1076</v>
      </c>
      <c r="C2429" s="74" t="s">
        <v>1077</v>
      </c>
      <c r="D2429" s="13"/>
      <c r="E2429" s="13"/>
      <c r="F2429" s="13"/>
    </row>
    <row r="2430" spans="1:6" ht="12.75">
      <c r="A2430" s="65"/>
      <c r="B2430" s="15" t="s">
        <v>1078</v>
      </c>
      <c r="C2430" s="74"/>
      <c r="D2430" s="13"/>
      <c r="E2430" s="13"/>
      <c r="F2430" s="13"/>
    </row>
    <row r="2431" spans="1:6" ht="12.75">
      <c r="A2431" s="65"/>
      <c r="B2431" s="15" t="s">
        <v>1079</v>
      </c>
      <c r="C2431" s="74"/>
      <c r="D2431" s="13"/>
      <c r="E2431" s="13"/>
      <c r="F2431" s="13"/>
    </row>
    <row r="2432" spans="1:6" ht="12.75">
      <c r="A2432" s="22" t="s">
        <v>202</v>
      </c>
      <c r="B2432" s="15" t="s">
        <v>1080</v>
      </c>
      <c r="C2432" s="14" t="s">
        <v>1081</v>
      </c>
      <c r="D2432" s="13"/>
      <c r="E2432" s="13"/>
      <c r="F2432" s="13"/>
    </row>
    <row r="2433" spans="1:6" ht="12.75">
      <c r="A2433" s="22" t="s">
        <v>1440</v>
      </c>
      <c r="B2433" s="15" t="s">
        <v>1082</v>
      </c>
      <c r="C2433" s="14" t="s">
        <v>1083</v>
      </c>
      <c r="D2433" s="13"/>
      <c r="E2433" s="13"/>
      <c r="F2433" s="13"/>
    </row>
    <row r="2434" spans="1:6" ht="12.75">
      <c r="A2434" s="10"/>
      <c r="B2434" s="8"/>
      <c r="C2434" s="10"/>
      <c r="D2434" s="13"/>
      <c r="E2434" s="13"/>
      <c r="F2434" s="55"/>
    </row>
    <row r="2435" spans="1:6" ht="12.75">
      <c r="A2435" s="88" t="s">
        <v>236</v>
      </c>
      <c r="B2435" s="88"/>
      <c r="C2435" s="88"/>
      <c r="D2435" s="88"/>
      <c r="E2435" s="88"/>
      <c r="F2435" s="5">
        <f>F2440+F2441+F2442+F2443+F2444</f>
        <v>302324</v>
      </c>
    </row>
    <row r="2436" spans="1:6" ht="12.75">
      <c r="A2436" s="66" t="s">
        <v>242</v>
      </c>
      <c r="B2436" s="66"/>
      <c r="C2436" s="66"/>
      <c r="D2436" s="66"/>
      <c r="E2436" s="66"/>
      <c r="F2436" s="5"/>
    </row>
    <row r="2437" spans="1:6" ht="12.75">
      <c r="A2437" s="66" t="s">
        <v>1084</v>
      </c>
      <c r="B2437" s="88"/>
      <c r="C2437" s="88"/>
      <c r="D2437" s="88"/>
      <c r="E2437" s="88"/>
      <c r="F2437" s="4">
        <v>102540</v>
      </c>
    </row>
    <row r="2438" spans="1:6" ht="12.75">
      <c r="A2438" s="66" t="s">
        <v>1085</v>
      </c>
      <c r="B2438" s="66"/>
      <c r="C2438" s="66"/>
      <c r="D2438" s="66"/>
      <c r="E2438" s="66"/>
      <c r="F2438" s="4">
        <v>102571</v>
      </c>
    </row>
    <row r="2439" spans="1:6" ht="12.75">
      <c r="A2439" s="67" t="s">
        <v>1086</v>
      </c>
      <c r="B2439" s="68"/>
      <c r="C2439" s="68"/>
      <c r="D2439" s="68"/>
      <c r="E2439" s="69"/>
      <c r="F2439" s="4">
        <v>60827</v>
      </c>
    </row>
    <row r="2440" spans="1:6" ht="12.75">
      <c r="A2440" s="66" t="s">
        <v>286</v>
      </c>
      <c r="B2440" s="66"/>
      <c r="C2440" s="66"/>
      <c r="D2440" s="66"/>
      <c r="E2440" s="66"/>
      <c r="F2440" s="4">
        <f>SUM(F2437:F2439)</f>
        <v>265938</v>
      </c>
    </row>
    <row r="2441" spans="1:6" ht="12.75">
      <c r="A2441" s="66" t="s">
        <v>1087</v>
      </c>
      <c r="B2441" s="66"/>
      <c r="C2441" s="66"/>
      <c r="D2441" s="66"/>
      <c r="E2441" s="66"/>
      <c r="F2441" s="4">
        <v>7508</v>
      </c>
    </row>
    <row r="2442" spans="1:6" ht="12.75">
      <c r="A2442" s="66" t="s">
        <v>1088</v>
      </c>
      <c r="B2442" s="66"/>
      <c r="C2442" s="66"/>
      <c r="D2442" s="66"/>
      <c r="E2442" s="66"/>
      <c r="F2442" s="4">
        <v>1417</v>
      </c>
    </row>
    <row r="2443" spans="1:6" ht="12.75">
      <c r="A2443" s="66" t="s">
        <v>1089</v>
      </c>
      <c r="B2443" s="66"/>
      <c r="C2443" s="66"/>
      <c r="D2443" s="66"/>
      <c r="E2443" s="66"/>
      <c r="F2443" s="4">
        <v>425</v>
      </c>
    </row>
    <row r="2444" spans="1:6" ht="12.75">
      <c r="A2444" s="66" t="s">
        <v>1090</v>
      </c>
      <c r="B2444" s="66"/>
      <c r="C2444" s="66"/>
      <c r="D2444" s="66"/>
      <c r="E2444" s="66"/>
      <c r="F2444" s="4">
        <v>27036</v>
      </c>
    </row>
    <row r="2445" spans="1:6" ht="12.75">
      <c r="A2445" s="88" t="s">
        <v>197</v>
      </c>
      <c r="B2445" s="88"/>
      <c r="C2445" s="88"/>
      <c r="D2445" s="88"/>
      <c r="E2445" s="88"/>
      <c r="F2445" s="5">
        <f>F2446+F2447+F2448+F2449+F2450+F2451+F2452+F2453+F2454+F2455</f>
        <v>225334</v>
      </c>
    </row>
    <row r="2446" spans="1:6" ht="12.75">
      <c r="A2446" s="66" t="s">
        <v>1091</v>
      </c>
      <c r="B2446" s="66"/>
      <c r="C2446" s="66"/>
      <c r="D2446" s="66"/>
      <c r="E2446" s="66"/>
      <c r="F2446" s="4">
        <v>73035</v>
      </c>
    </row>
    <row r="2447" spans="1:6" ht="12.75">
      <c r="A2447" s="66" t="s">
        <v>1092</v>
      </c>
      <c r="B2447" s="66"/>
      <c r="C2447" s="66"/>
      <c r="D2447" s="66"/>
      <c r="E2447" s="66"/>
      <c r="F2447" s="4">
        <v>26771</v>
      </c>
    </row>
    <row r="2448" spans="1:6" ht="12.75">
      <c r="A2448" s="66" t="s">
        <v>1093</v>
      </c>
      <c r="B2448" s="66"/>
      <c r="C2448" s="66"/>
      <c r="D2448" s="66"/>
      <c r="E2448" s="66"/>
      <c r="F2448" s="4">
        <v>72710</v>
      </c>
    </row>
    <row r="2449" spans="1:6" ht="12.75">
      <c r="A2449" s="66" t="s">
        <v>1094</v>
      </c>
      <c r="B2449" s="66"/>
      <c r="C2449" s="66"/>
      <c r="D2449" s="66"/>
      <c r="E2449" s="66"/>
      <c r="F2449" s="4">
        <v>2627</v>
      </c>
    </row>
    <row r="2450" spans="1:6" ht="12.75">
      <c r="A2450" s="66" t="s">
        <v>1095</v>
      </c>
      <c r="B2450" s="66"/>
      <c r="C2450" s="66"/>
      <c r="D2450" s="66"/>
      <c r="E2450" s="66"/>
      <c r="F2450" s="4">
        <v>1417</v>
      </c>
    </row>
    <row r="2451" spans="1:6" ht="12.75">
      <c r="A2451" s="66" t="s">
        <v>1096</v>
      </c>
      <c r="B2451" s="66"/>
      <c r="C2451" s="66"/>
      <c r="D2451" s="66"/>
      <c r="E2451" s="66"/>
      <c r="F2451" s="4">
        <v>30033</v>
      </c>
    </row>
    <row r="2452" spans="1:6" ht="12.75">
      <c r="A2452" s="66" t="s">
        <v>839</v>
      </c>
      <c r="B2452" s="66"/>
      <c r="C2452" s="66"/>
      <c r="D2452" s="66"/>
      <c r="E2452" s="66"/>
      <c r="F2452" s="4">
        <v>231</v>
      </c>
    </row>
    <row r="2453" spans="1:6" ht="12.75">
      <c r="A2453" s="66" t="s">
        <v>1097</v>
      </c>
      <c r="B2453" s="66"/>
      <c r="C2453" s="66"/>
      <c r="D2453" s="66"/>
      <c r="E2453" s="66"/>
      <c r="F2453" s="4">
        <v>7083</v>
      </c>
    </row>
    <row r="2454" spans="1:6" ht="12.75">
      <c r="A2454" s="66" t="s">
        <v>370</v>
      </c>
      <c r="B2454" s="66"/>
      <c r="C2454" s="66"/>
      <c r="D2454" s="66"/>
      <c r="E2454" s="66"/>
      <c r="F2454" s="4">
        <v>5667</v>
      </c>
    </row>
    <row r="2455" spans="1:6" ht="12.75">
      <c r="A2455" s="67" t="s">
        <v>371</v>
      </c>
      <c r="B2455" s="68"/>
      <c r="C2455" s="68"/>
      <c r="D2455" s="68"/>
      <c r="E2455" s="69"/>
      <c r="F2455" s="4">
        <v>5760</v>
      </c>
    </row>
    <row r="2456" spans="1:6" ht="12.75">
      <c r="A2456" s="85" t="s">
        <v>534</v>
      </c>
      <c r="B2456" s="86"/>
      <c r="C2456" s="86"/>
      <c r="D2456" s="86"/>
      <c r="E2456" s="87"/>
      <c r="F2456" s="5">
        <f>F2457+F2459+F2460+F2461+F2462</f>
        <v>329041</v>
      </c>
    </row>
    <row r="2457" spans="1:6" ht="12.75">
      <c r="A2457" s="70" t="s">
        <v>372</v>
      </c>
      <c r="B2457" s="71"/>
      <c r="C2457" s="71"/>
      <c r="D2457" s="71"/>
      <c r="E2457" s="72"/>
      <c r="F2457" s="4">
        <v>310486</v>
      </c>
    </row>
    <row r="2458" spans="1:6" ht="12.75">
      <c r="A2458" s="70" t="s">
        <v>536</v>
      </c>
      <c r="B2458" s="71"/>
      <c r="C2458" s="71"/>
      <c r="D2458" s="71"/>
      <c r="E2458" s="72"/>
      <c r="F2458" s="4"/>
    </row>
    <row r="2459" spans="1:6" ht="12.75">
      <c r="A2459" s="67" t="s">
        <v>373</v>
      </c>
      <c r="B2459" s="68"/>
      <c r="C2459" s="68"/>
      <c r="D2459" s="68"/>
      <c r="E2459" s="69"/>
      <c r="F2459" s="4">
        <v>8280</v>
      </c>
    </row>
    <row r="2460" spans="1:6" ht="12.75">
      <c r="A2460" s="67" t="s">
        <v>374</v>
      </c>
      <c r="B2460" s="68"/>
      <c r="C2460" s="68"/>
      <c r="D2460" s="68"/>
      <c r="E2460" s="69"/>
      <c r="F2460" s="4">
        <v>9402</v>
      </c>
    </row>
    <row r="2461" spans="1:6" ht="12.75">
      <c r="A2461" s="67" t="s">
        <v>375</v>
      </c>
      <c r="B2461" s="68"/>
      <c r="C2461" s="68"/>
      <c r="D2461" s="68"/>
      <c r="E2461" s="69"/>
      <c r="F2461" s="4">
        <v>336</v>
      </c>
    </row>
    <row r="2462" spans="1:6" ht="12.75">
      <c r="A2462" s="70" t="s">
        <v>376</v>
      </c>
      <c r="B2462" s="71"/>
      <c r="C2462" s="71"/>
      <c r="D2462" s="71"/>
      <c r="E2462" s="72"/>
      <c r="F2462" s="4">
        <v>537</v>
      </c>
    </row>
    <row r="2463" spans="1:6" ht="12.75">
      <c r="A2463" s="88" t="s">
        <v>335</v>
      </c>
      <c r="B2463" s="88"/>
      <c r="C2463" s="88"/>
      <c r="D2463" s="88"/>
      <c r="E2463" s="88"/>
      <c r="F2463" s="5">
        <v>361786</v>
      </c>
    </row>
    <row r="2464" spans="1:6" ht="12.75">
      <c r="A2464" s="88" t="s">
        <v>377</v>
      </c>
      <c r="B2464" s="88"/>
      <c r="C2464" s="88"/>
      <c r="D2464" s="88"/>
      <c r="E2464" s="88"/>
      <c r="F2464" s="5">
        <v>79334</v>
      </c>
    </row>
    <row r="2465" spans="1:6" ht="12.75">
      <c r="A2465" s="88" t="s">
        <v>378</v>
      </c>
      <c r="B2465" s="88"/>
      <c r="C2465" s="88"/>
      <c r="D2465" s="88"/>
      <c r="E2465" s="88"/>
      <c r="F2465" s="5">
        <v>137417</v>
      </c>
    </row>
    <row r="2466" spans="1:6" ht="12.75">
      <c r="A2466" s="85" t="s">
        <v>379</v>
      </c>
      <c r="B2466" s="86"/>
      <c r="C2466" s="86"/>
      <c r="D2466" s="86"/>
      <c r="E2466" s="87"/>
      <c r="F2466" s="5">
        <v>708</v>
      </c>
    </row>
    <row r="2467" spans="1:6" ht="12.75">
      <c r="A2467" s="88" t="s">
        <v>199</v>
      </c>
      <c r="B2467" s="88"/>
      <c r="C2467" s="88"/>
      <c r="D2467" s="88"/>
      <c r="E2467" s="88"/>
      <c r="F2467" s="16">
        <f>F2435+F2445+F2456+F2463+F2464+F2465+F2466</f>
        <v>1435944</v>
      </c>
    </row>
    <row r="2468" spans="1:6" ht="12.75">
      <c r="A2468" s="88" t="s">
        <v>200</v>
      </c>
      <c r="B2468" s="88"/>
      <c r="C2468" s="88"/>
      <c r="D2468" s="88"/>
      <c r="E2468" s="88"/>
      <c r="F2468" s="16">
        <f>F2467*6/100</f>
        <v>86156.64</v>
      </c>
    </row>
    <row r="2469" spans="1:6" ht="12.75">
      <c r="A2469" s="85" t="s">
        <v>245</v>
      </c>
      <c r="B2469" s="86"/>
      <c r="C2469" s="86"/>
      <c r="D2469" s="86"/>
      <c r="E2469" s="87"/>
      <c r="F2469" s="16">
        <f>C2476*6/100</f>
        <v>97155.36</v>
      </c>
    </row>
    <row r="2470" spans="1:6" ht="12.75">
      <c r="A2470" s="88" t="s">
        <v>198</v>
      </c>
      <c r="B2470" s="88"/>
      <c r="C2470" s="88"/>
      <c r="D2470" s="88"/>
      <c r="E2470" s="88"/>
      <c r="F2470" s="16">
        <f>SUM(F2467:F2469)</f>
        <v>1619256</v>
      </c>
    </row>
    <row r="2471" spans="1:6" ht="12.75">
      <c r="A2471" s="88" t="s">
        <v>380</v>
      </c>
      <c r="B2471" s="88"/>
      <c r="C2471" s="88"/>
      <c r="D2471" s="88"/>
      <c r="E2471" s="88"/>
      <c r="F2471" s="18">
        <f>F2470/A2427/12</f>
        <v>11.429999322355492</v>
      </c>
    </row>
    <row r="2472" spans="1:6" ht="12.75">
      <c r="A2472" s="3" t="s">
        <v>271</v>
      </c>
      <c r="B2472" s="3"/>
      <c r="C2472" s="3"/>
      <c r="D2472" s="3"/>
      <c r="E2472" s="3"/>
      <c r="F2472" s="3"/>
    </row>
    <row r="2473" spans="1:6" ht="12.75">
      <c r="A2473" s="3"/>
      <c r="B2473" s="3"/>
      <c r="C2473" s="2"/>
      <c r="D2473" s="3"/>
      <c r="E2473" s="3"/>
      <c r="F2473" s="3"/>
    </row>
    <row r="2474" spans="1:6" ht="12.75">
      <c r="A2474" s="66" t="s">
        <v>337</v>
      </c>
      <c r="B2474" s="66"/>
      <c r="C2474" s="54">
        <f>F2465/F2470</f>
        <v>0.08486428334988415</v>
      </c>
      <c r="D2474" s="66" t="s">
        <v>274</v>
      </c>
      <c r="E2474" s="66"/>
      <c r="F2474" s="3"/>
    </row>
    <row r="2475" spans="1:6" ht="12.75">
      <c r="A2475" s="51"/>
      <c r="B2475" s="51"/>
      <c r="C2475" s="51"/>
      <c r="D2475" s="51"/>
      <c r="E2475" s="51"/>
      <c r="F2475" s="3"/>
    </row>
    <row r="2476" spans="1:6" ht="12.75">
      <c r="A2476" s="5" t="s">
        <v>244</v>
      </c>
      <c r="B2476" s="5" t="s">
        <v>381</v>
      </c>
      <c r="C2476" s="5">
        <v>1619256</v>
      </c>
      <c r="D2476" s="3"/>
      <c r="E2476" s="3"/>
      <c r="F2476" s="3"/>
    </row>
    <row r="2482" spans="1:6" ht="12.75">
      <c r="A2482" s="3"/>
      <c r="B2482" s="3"/>
      <c r="C2482" s="3"/>
      <c r="D2482" s="3"/>
      <c r="E2482" s="3"/>
      <c r="F2482" s="2" t="s">
        <v>1844</v>
      </c>
    </row>
    <row r="2483" spans="1:6" ht="12.75">
      <c r="A2483" s="75" t="s">
        <v>263</v>
      </c>
      <c r="B2483" s="75"/>
      <c r="C2483" s="75"/>
      <c r="D2483" s="75"/>
      <c r="E2483" s="75"/>
      <c r="F2483" s="75"/>
    </row>
    <row r="2484" spans="1:6" ht="12.75">
      <c r="A2484" s="75" t="s">
        <v>264</v>
      </c>
      <c r="B2484" s="75"/>
      <c r="C2484" s="75"/>
      <c r="D2484" s="75"/>
      <c r="E2484" s="75"/>
      <c r="F2484" s="75"/>
    </row>
    <row r="2485" spans="1:6" ht="12.75">
      <c r="A2485" s="75" t="s">
        <v>1845</v>
      </c>
      <c r="B2485" s="75"/>
      <c r="C2485" s="75"/>
      <c r="D2485" s="75"/>
      <c r="E2485" s="75"/>
      <c r="F2485" s="75"/>
    </row>
    <row r="2486" spans="1:6" ht="12.75">
      <c r="A2486" s="3"/>
      <c r="B2486" s="3"/>
      <c r="C2486" s="2"/>
      <c r="D2486" s="2"/>
      <c r="E2486" s="2"/>
      <c r="F2486" s="3"/>
    </row>
    <row r="2487" spans="1:6" ht="12.75">
      <c r="A2487" s="73" t="s">
        <v>237</v>
      </c>
      <c r="B2487" s="73"/>
      <c r="C2487" s="73"/>
      <c r="D2487" s="73"/>
      <c r="E2487" s="73"/>
      <c r="F2487" s="4" t="s">
        <v>192</v>
      </c>
    </row>
    <row r="2488" spans="1:6" ht="12.75">
      <c r="A2488" s="4" t="s">
        <v>193</v>
      </c>
      <c r="B2488" s="4" t="s">
        <v>261</v>
      </c>
      <c r="C2488" s="4" t="s">
        <v>194</v>
      </c>
      <c r="D2488" s="4" t="s">
        <v>196</v>
      </c>
      <c r="E2488" s="4" t="s">
        <v>195</v>
      </c>
      <c r="F2488" s="14">
        <v>9</v>
      </c>
    </row>
    <row r="2489" spans="1:6" ht="12.75">
      <c r="A2489" s="4">
        <v>3938.8</v>
      </c>
      <c r="B2489" s="6">
        <v>522</v>
      </c>
      <c r="C2489" s="6">
        <v>615.9</v>
      </c>
      <c r="D2489" s="6">
        <v>153</v>
      </c>
      <c r="E2489" s="6">
        <v>2828.5</v>
      </c>
      <c r="F2489" s="14" t="s">
        <v>1435</v>
      </c>
    </row>
    <row r="2490" spans="1:6" ht="12.75">
      <c r="A2490" s="8"/>
      <c r="B2490" s="9"/>
      <c r="C2490" s="9"/>
      <c r="D2490" s="9"/>
      <c r="E2490" s="9"/>
      <c r="F2490" s="10"/>
    </row>
    <row r="2491" spans="1:6" ht="12.75">
      <c r="A2491" s="65" t="s">
        <v>201</v>
      </c>
      <c r="B2491" s="15" t="s">
        <v>1846</v>
      </c>
      <c r="C2491" s="74" t="s">
        <v>1215</v>
      </c>
      <c r="D2491" s="13"/>
      <c r="E2491" s="13"/>
      <c r="F2491" s="13"/>
    </row>
    <row r="2492" spans="1:6" ht="12.75">
      <c r="A2492" s="65"/>
      <c r="B2492" s="15" t="s">
        <v>1847</v>
      </c>
      <c r="C2492" s="74"/>
      <c r="D2492" s="13"/>
      <c r="E2492" s="13"/>
      <c r="F2492" s="13"/>
    </row>
    <row r="2493" spans="1:6" ht="12.75">
      <c r="A2493" s="65"/>
      <c r="B2493" s="15" t="s">
        <v>1848</v>
      </c>
      <c r="C2493" s="74"/>
      <c r="D2493" s="13"/>
      <c r="E2493" s="13"/>
      <c r="F2493" s="13"/>
    </row>
    <row r="2494" spans="1:6" ht="12.75">
      <c r="A2494" s="22" t="s">
        <v>202</v>
      </c>
      <c r="B2494" s="15" t="s">
        <v>1849</v>
      </c>
      <c r="C2494" s="14" t="s">
        <v>1806</v>
      </c>
      <c r="D2494" s="13"/>
      <c r="E2494" s="13"/>
      <c r="F2494" s="13"/>
    </row>
    <row r="2495" spans="1:6" ht="12.75">
      <c r="A2495" s="22" t="s">
        <v>1440</v>
      </c>
      <c r="B2495" s="15" t="s">
        <v>1850</v>
      </c>
      <c r="C2495" s="14" t="s">
        <v>387</v>
      </c>
      <c r="D2495" s="13"/>
      <c r="E2495" s="13"/>
      <c r="F2495" s="13"/>
    </row>
    <row r="2496" spans="1:6" ht="12.75">
      <c r="A2496" s="10"/>
      <c r="B2496" s="8"/>
      <c r="C2496" s="10"/>
      <c r="D2496" s="13"/>
      <c r="E2496" s="13"/>
      <c r="F2496" s="55"/>
    </row>
    <row r="2497" spans="1:6" ht="12.75">
      <c r="A2497" s="88" t="s">
        <v>236</v>
      </c>
      <c r="B2497" s="88"/>
      <c r="C2497" s="88"/>
      <c r="D2497" s="88"/>
      <c r="E2497" s="88"/>
      <c r="F2497" s="5">
        <f>F2502+F2503+F2504+F2505+F2506</f>
        <v>120483</v>
      </c>
    </row>
    <row r="2498" spans="1:6" ht="12.75">
      <c r="A2498" s="66" t="s">
        <v>242</v>
      </c>
      <c r="B2498" s="66"/>
      <c r="C2498" s="66"/>
      <c r="D2498" s="66"/>
      <c r="E2498" s="66"/>
      <c r="F2498" s="5"/>
    </row>
    <row r="2499" spans="1:6" ht="12.75">
      <c r="A2499" s="66" t="s">
        <v>1851</v>
      </c>
      <c r="B2499" s="88"/>
      <c r="C2499" s="88"/>
      <c r="D2499" s="88"/>
      <c r="E2499" s="88"/>
      <c r="F2499" s="4">
        <v>49146</v>
      </c>
    </row>
    <row r="2500" spans="1:6" ht="12.75">
      <c r="A2500" s="66" t="s">
        <v>1808</v>
      </c>
      <c r="B2500" s="66"/>
      <c r="C2500" s="66"/>
      <c r="D2500" s="66"/>
      <c r="E2500" s="66"/>
      <c r="F2500" s="4">
        <v>38166</v>
      </c>
    </row>
    <row r="2501" spans="1:6" ht="12.75">
      <c r="A2501" s="67" t="s">
        <v>1852</v>
      </c>
      <c r="B2501" s="68"/>
      <c r="C2501" s="68"/>
      <c r="D2501" s="68"/>
      <c r="E2501" s="69"/>
      <c r="F2501" s="4">
        <v>20872</v>
      </c>
    </row>
    <row r="2502" spans="1:6" ht="12.75">
      <c r="A2502" s="66" t="s">
        <v>286</v>
      </c>
      <c r="B2502" s="66"/>
      <c r="C2502" s="66"/>
      <c r="D2502" s="66"/>
      <c r="E2502" s="66"/>
      <c r="F2502" s="4">
        <f>SUM(F2499:F2501)</f>
        <v>108184</v>
      </c>
    </row>
    <row r="2503" spans="1:6" ht="12.75">
      <c r="A2503" s="66" t="s">
        <v>1853</v>
      </c>
      <c r="B2503" s="66"/>
      <c r="C2503" s="66"/>
      <c r="D2503" s="66"/>
      <c r="E2503" s="66"/>
      <c r="F2503" s="4">
        <v>2505</v>
      </c>
    </row>
    <row r="2504" spans="1:6" ht="12.75">
      <c r="A2504" s="66" t="s">
        <v>1854</v>
      </c>
      <c r="B2504" s="66"/>
      <c r="C2504" s="66"/>
      <c r="D2504" s="66"/>
      <c r="E2504" s="66"/>
      <c r="F2504" s="4">
        <v>473</v>
      </c>
    </row>
    <row r="2505" spans="1:6" ht="12.75">
      <c r="A2505" s="66" t="s">
        <v>1855</v>
      </c>
      <c r="B2505" s="66"/>
      <c r="C2505" s="66"/>
      <c r="D2505" s="66"/>
      <c r="E2505" s="66"/>
      <c r="F2505" s="4">
        <v>142</v>
      </c>
    </row>
    <row r="2506" spans="1:6" ht="12.75">
      <c r="A2506" s="66" t="s">
        <v>1856</v>
      </c>
      <c r="B2506" s="66"/>
      <c r="C2506" s="66"/>
      <c r="D2506" s="66"/>
      <c r="E2506" s="66"/>
      <c r="F2506" s="4">
        <v>9179</v>
      </c>
    </row>
    <row r="2507" spans="1:6" ht="12.75">
      <c r="A2507" s="88" t="s">
        <v>197</v>
      </c>
      <c r="B2507" s="88"/>
      <c r="C2507" s="88"/>
      <c r="D2507" s="88"/>
      <c r="E2507" s="88"/>
      <c r="F2507" s="5">
        <f>F2508+F2509+F2510+F2511+F2512+F2513+F2514+F2515+F2516+F2517</f>
        <v>101973</v>
      </c>
    </row>
    <row r="2508" spans="1:6" ht="12.75">
      <c r="A2508" s="66" t="s">
        <v>1857</v>
      </c>
      <c r="B2508" s="66"/>
      <c r="C2508" s="66"/>
      <c r="D2508" s="66"/>
      <c r="E2508" s="66"/>
      <c r="F2508" s="4">
        <v>24793</v>
      </c>
    </row>
    <row r="2509" spans="1:6" ht="12.75">
      <c r="A2509" s="66" t="s">
        <v>1858</v>
      </c>
      <c r="B2509" s="66"/>
      <c r="C2509" s="66"/>
      <c r="D2509" s="66"/>
      <c r="E2509" s="66"/>
      <c r="F2509" s="4">
        <v>9088</v>
      </c>
    </row>
    <row r="2510" spans="1:6" ht="12.75">
      <c r="A2510" s="66" t="s">
        <v>1859</v>
      </c>
      <c r="B2510" s="66"/>
      <c r="C2510" s="66"/>
      <c r="D2510" s="66"/>
      <c r="E2510" s="66"/>
      <c r="F2510" s="4">
        <v>47578</v>
      </c>
    </row>
    <row r="2511" spans="1:6" ht="12.75">
      <c r="A2511" s="66" t="s">
        <v>1860</v>
      </c>
      <c r="B2511" s="66"/>
      <c r="C2511" s="66"/>
      <c r="D2511" s="66"/>
      <c r="E2511" s="66"/>
      <c r="F2511" s="4">
        <v>963</v>
      </c>
    </row>
    <row r="2512" spans="1:6" ht="12.75">
      <c r="A2512" s="66" t="s">
        <v>1861</v>
      </c>
      <c r="B2512" s="66"/>
      <c r="C2512" s="66"/>
      <c r="D2512" s="66"/>
      <c r="E2512" s="66"/>
      <c r="F2512" s="4">
        <v>473</v>
      </c>
    </row>
    <row r="2513" spans="1:6" ht="12.75">
      <c r="A2513" s="66" t="s">
        <v>1862</v>
      </c>
      <c r="B2513" s="66"/>
      <c r="C2513" s="66"/>
      <c r="D2513" s="66"/>
      <c r="E2513" s="66"/>
      <c r="F2513" s="4">
        <v>10020</v>
      </c>
    </row>
    <row r="2514" spans="1:6" ht="12.75">
      <c r="A2514" s="66" t="s">
        <v>1863</v>
      </c>
      <c r="B2514" s="66"/>
      <c r="C2514" s="66"/>
      <c r="D2514" s="66"/>
      <c r="E2514" s="66"/>
      <c r="F2514" s="4">
        <v>77</v>
      </c>
    </row>
    <row r="2515" spans="1:6" ht="12.75">
      <c r="A2515" s="66" t="s">
        <v>1864</v>
      </c>
      <c r="B2515" s="66"/>
      <c r="C2515" s="66"/>
      <c r="D2515" s="66"/>
      <c r="E2515" s="66"/>
      <c r="F2515" s="4">
        <v>2363</v>
      </c>
    </row>
    <row r="2516" spans="1:6" ht="12.75">
      <c r="A2516" s="66" t="s">
        <v>1865</v>
      </c>
      <c r="B2516" s="66"/>
      <c r="C2516" s="66"/>
      <c r="D2516" s="66"/>
      <c r="E2516" s="66"/>
      <c r="F2516" s="4">
        <v>1891</v>
      </c>
    </row>
    <row r="2517" spans="1:6" ht="12.75">
      <c r="A2517" s="67" t="s">
        <v>1866</v>
      </c>
      <c r="B2517" s="68"/>
      <c r="C2517" s="68"/>
      <c r="D2517" s="68"/>
      <c r="E2517" s="69"/>
      <c r="F2517" s="4">
        <v>4727</v>
      </c>
    </row>
    <row r="2518" spans="1:6" ht="12.75">
      <c r="A2518" s="85" t="s">
        <v>534</v>
      </c>
      <c r="B2518" s="86"/>
      <c r="C2518" s="86"/>
      <c r="D2518" s="86"/>
      <c r="E2518" s="87"/>
      <c r="F2518" s="5">
        <f>F2519+F2521+F2522+F2523+F2524</f>
        <v>109568</v>
      </c>
    </row>
    <row r="2519" spans="1:6" ht="12.75">
      <c r="A2519" s="70" t="s">
        <v>1867</v>
      </c>
      <c r="B2519" s="71"/>
      <c r="C2519" s="71"/>
      <c r="D2519" s="71"/>
      <c r="E2519" s="72"/>
      <c r="F2519" s="4">
        <v>103495</v>
      </c>
    </row>
    <row r="2520" spans="1:6" ht="12.75">
      <c r="A2520" s="70" t="s">
        <v>16</v>
      </c>
      <c r="B2520" s="71"/>
      <c r="C2520" s="71"/>
      <c r="D2520" s="71"/>
      <c r="E2520" s="72"/>
      <c r="F2520" s="4"/>
    </row>
    <row r="2521" spans="1:6" ht="12.75">
      <c r="A2521" s="67" t="s">
        <v>1824</v>
      </c>
      <c r="B2521" s="68"/>
      <c r="C2521" s="68"/>
      <c r="D2521" s="68"/>
      <c r="E2521" s="69"/>
      <c r="F2521" s="4">
        <v>2760</v>
      </c>
    </row>
    <row r="2522" spans="1:6" ht="12.75">
      <c r="A2522" s="67" t="s">
        <v>1297</v>
      </c>
      <c r="B2522" s="68"/>
      <c r="C2522" s="68"/>
      <c r="D2522" s="68"/>
      <c r="E2522" s="69"/>
      <c r="F2522" s="4">
        <v>3134</v>
      </c>
    </row>
    <row r="2523" spans="1:6" ht="12.75">
      <c r="A2523" s="67" t="s">
        <v>1868</v>
      </c>
      <c r="B2523" s="68"/>
      <c r="C2523" s="68"/>
      <c r="D2523" s="68"/>
      <c r="E2523" s="69"/>
      <c r="F2523" s="4"/>
    </row>
    <row r="2524" spans="1:6" ht="12.75">
      <c r="A2524" s="70" t="s">
        <v>886</v>
      </c>
      <c r="B2524" s="71"/>
      <c r="C2524" s="71"/>
      <c r="D2524" s="71"/>
      <c r="E2524" s="72"/>
      <c r="F2524" s="4">
        <v>179</v>
      </c>
    </row>
    <row r="2525" spans="1:6" ht="12.75">
      <c r="A2525" s="88" t="s">
        <v>335</v>
      </c>
      <c r="B2525" s="88"/>
      <c r="C2525" s="88"/>
      <c r="D2525" s="88"/>
      <c r="E2525" s="88"/>
      <c r="F2525" s="5">
        <v>74508</v>
      </c>
    </row>
    <row r="2526" spans="1:6" ht="12.75">
      <c r="A2526" s="88" t="s">
        <v>1869</v>
      </c>
      <c r="B2526" s="88"/>
      <c r="C2526" s="88"/>
      <c r="D2526" s="88"/>
      <c r="E2526" s="88"/>
      <c r="F2526" s="5">
        <v>26469</v>
      </c>
    </row>
    <row r="2527" spans="1:6" ht="12.75">
      <c r="A2527" s="88" t="s">
        <v>1870</v>
      </c>
      <c r="B2527" s="88"/>
      <c r="C2527" s="88"/>
      <c r="D2527" s="88"/>
      <c r="E2527" s="88"/>
      <c r="F2527" s="5">
        <v>45848</v>
      </c>
    </row>
    <row r="2528" spans="1:6" ht="12.75">
      <c r="A2528" s="85" t="s">
        <v>1871</v>
      </c>
      <c r="B2528" s="86"/>
      <c r="C2528" s="86"/>
      <c r="D2528" s="86"/>
      <c r="E2528" s="87"/>
      <c r="F2528" s="5">
        <v>236</v>
      </c>
    </row>
    <row r="2529" spans="1:6" ht="12.75">
      <c r="A2529" s="88" t="s">
        <v>199</v>
      </c>
      <c r="B2529" s="88"/>
      <c r="C2529" s="88"/>
      <c r="D2529" s="88"/>
      <c r="E2529" s="88"/>
      <c r="F2529" s="5">
        <f>F2497+F2507+F2518+F2525+F2526+F2527+F2528</f>
        <v>479085</v>
      </c>
    </row>
    <row r="2530" spans="1:6" ht="12.75">
      <c r="A2530" s="88" t="s">
        <v>200</v>
      </c>
      <c r="B2530" s="88"/>
      <c r="C2530" s="88"/>
      <c r="D2530" s="88"/>
      <c r="E2530" s="88"/>
      <c r="F2530" s="16">
        <f>F2529*6/100</f>
        <v>28745.1</v>
      </c>
    </row>
    <row r="2531" spans="1:6" ht="12.75">
      <c r="A2531" s="85" t="s">
        <v>245</v>
      </c>
      <c r="B2531" s="86"/>
      <c r="C2531" s="86"/>
      <c r="D2531" s="86"/>
      <c r="E2531" s="87"/>
      <c r="F2531" s="16">
        <f>C2538*6/100</f>
        <v>32414.7</v>
      </c>
    </row>
    <row r="2532" spans="1:6" ht="12.75">
      <c r="A2532" s="88" t="s">
        <v>198</v>
      </c>
      <c r="B2532" s="88"/>
      <c r="C2532" s="88"/>
      <c r="D2532" s="88"/>
      <c r="E2532" s="88"/>
      <c r="F2532" s="16">
        <f>SUM(F2529:F2531)</f>
        <v>540244.7999999999</v>
      </c>
    </row>
    <row r="2533" spans="1:6" ht="12.75">
      <c r="A2533" s="88" t="s">
        <v>1872</v>
      </c>
      <c r="B2533" s="88"/>
      <c r="C2533" s="88"/>
      <c r="D2533" s="88"/>
      <c r="E2533" s="88"/>
      <c r="F2533" s="18">
        <f>F2532/A2489/12</f>
        <v>11.429978673707724</v>
      </c>
    </row>
    <row r="2534" spans="1:6" ht="12.75">
      <c r="A2534" s="3" t="s">
        <v>271</v>
      </c>
      <c r="B2534" s="3"/>
      <c r="C2534" s="3"/>
      <c r="D2534" s="3"/>
      <c r="E2534" s="3"/>
      <c r="F2534" s="3"/>
    </row>
    <row r="2535" spans="1:6" ht="12.75">
      <c r="A2535" s="3"/>
      <c r="B2535" s="3"/>
      <c r="C2535" s="2"/>
      <c r="D2535" s="3"/>
      <c r="E2535" s="3"/>
      <c r="F2535" s="3"/>
    </row>
    <row r="2536" spans="1:6" ht="12.75">
      <c r="A2536" s="65" t="s">
        <v>337</v>
      </c>
      <c r="B2536" s="65"/>
      <c r="C2536" s="54">
        <f>F2527/F2532</f>
        <v>0.08486523146543938</v>
      </c>
      <c r="D2536" s="66" t="s">
        <v>1829</v>
      </c>
      <c r="E2536" s="66"/>
      <c r="F2536" s="3"/>
    </row>
    <row r="2537" spans="1:6" ht="12.75">
      <c r="A2537" s="3"/>
      <c r="B2537" s="3"/>
      <c r="C2537" s="3"/>
      <c r="D2537" s="3"/>
      <c r="E2537" s="3"/>
      <c r="F2537" s="3"/>
    </row>
    <row r="2538" spans="1:6" ht="12.75">
      <c r="A2538" s="5" t="s">
        <v>244</v>
      </c>
      <c r="B2538" s="5" t="s">
        <v>1873</v>
      </c>
      <c r="C2538" s="5">
        <v>540245</v>
      </c>
      <c r="D2538" s="2"/>
      <c r="E2538" s="2"/>
      <c r="F2538" s="2"/>
    </row>
    <row r="2544" spans="1:6" ht="12.75">
      <c r="A2544" s="3"/>
      <c r="B2544" s="3"/>
      <c r="C2544" s="3"/>
      <c r="D2544" s="3"/>
      <c r="E2544" s="3"/>
      <c r="F2544" s="3" t="s">
        <v>1874</v>
      </c>
    </row>
    <row r="2545" spans="1:6" ht="12.75">
      <c r="A2545" s="75" t="s">
        <v>263</v>
      </c>
      <c r="B2545" s="75"/>
      <c r="C2545" s="75"/>
      <c r="D2545" s="75"/>
      <c r="E2545" s="75"/>
      <c r="F2545" s="75"/>
    </row>
    <row r="2546" spans="1:6" ht="12.75">
      <c r="A2546" s="75" t="s">
        <v>264</v>
      </c>
      <c r="B2546" s="75"/>
      <c r="C2546" s="75"/>
      <c r="D2546" s="75"/>
      <c r="E2546" s="75"/>
      <c r="F2546" s="75"/>
    </row>
    <row r="2547" spans="1:6" ht="12.75">
      <c r="A2547" s="75" t="s">
        <v>1875</v>
      </c>
      <c r="B2547" s="75"/>
      <c r="C2547" s="75"/>
      <c r="D2547" s="75"/>
      <c r="E2547" s="75"/>
      <c r="F2547" s="75"/>
    </row>
    <row r="2548" spans="1:6" ht="12.75">
      <c r="A2548" s="3"/>
      <c r="B2548" s="3"/>
      <c r="C2548" s="2"/>
      <c r="D2548" s="2"/>
      <c r="E2548" s="2"/>
      <c r="F2548" s="3"/>
    </row>
    <row r="2549" spans="1:6" ht="12.75">
      <c r="A2549" s="73" t="s">
        <v>237</v>
      </c>
      <c r="B2549" s="73"/>
      <c r="C2549" s="73"/>
      <c r="D2549" s="73"/>
      <c r="E2549" s="73"/>
      <c r="F2549" s="4" t="s">
        <v>192</v>
      </c>
    </row>
    <row r="2550" spans="1:6" ht="12.75">
      <c r="A2550" s="4" t="s">
        <v>193</v>
      </c>
      <c r="B2550" s="4" t="s">
        <v>261</v>
      </c>
      <c r="C2550" s="4" t="s">
        <v>194</v>
      </c>
      <c r="D2550" s="4" t="s">
        <v>196</v>
      </c>
      <c r="E2550" s="4" t="s">
        <v>195</v>
      </c>
      <c r="F2550" s="14">
        <v>9</v>
      </c>
    </row>
    <row r="2551" spans="1:6" ht="12.75">
      <c r="A2551" s="4">
        <v>7428.1</v>
      </c>
      <c r="B2551" s="6">
        <v>688</v>
      </c>
      <c r="C2551" s="6">
        <v>593.1</v>
      </c>
      <c r="D2551" s="6">
        <v>145</v>
      </c>
      <c r="E2551" s="6">
        <v>3417</v>
      </c>
      <c r="F2551" s="14" t="s">
        <v>1435</v>
      </c>
    </row>
    <row r="2552" spans="1:6" ht="12.75">
      <c r="A2552" s="8"/>
      <c r="B2552" s="9"/>
      <c r="C2552" s="9"/>
      <c r="D2552" s="9"/>
      <c r="E2552" s="9"/>
      <c r="F2552" s="10"/>
    </row>
    <row r="2553" spans="1:6" ht="12.75">
      <c r="A2553" s="65" t="s">
        <v>201</v>
      </c>
      <c r="B2553" s="15" t="s">
        <v>1876</v>
      </c>
      <c r="C2553" s="74" t="s">
        <v>1877</v>
      </c>
      <c r="D2553" s="13"/>
      <c r="E2553" s="13"/>
      <c r="F2553" s="13"/>
    </row>
    <row r="2554" spans="1:6" ht="12.75">
      <c r="A2554" s="65"/>
      <c r="B2554" s="15" t="s">
        <v>1878</v>
      </c>
      <c r="C2554" s="74"/>
      <c r="D2554" s="13"/>
      <c r="E2554" s="13"/>
      <c r="F2554" s="13"/>
    </row>
    <row r="2555" spans="1:6" ht="12.75">
      <c r="A2555" s="65"/>
      <c r="B2555" s="15" t="s">
        <v>1879</v>
      </c>
      <c r="C2555" s="74"/>
      <c r="D2555" s="13"/>
      <c r="E2555" s="13"/>
      <c r="F2555" s="13"/>
    </row>
    <row r="2556" spans="1:6" ht="12.75">
      <c r="A2556" s="22" t="s">
        <v>202</v>
      </c>
      <c r="B2556" s="15" t="s">
        <v>1880</v>
      </c>
      <c r="C2556" s="14" t="s">
        <v>1881</v>
      </c>
      <c r="D2556" s="13"/>
      <c r="E2556" s="13"/>
      <c r="F2556" s="13"/>
    </row>
    <row r="2557" spans="1:6" ht="12.75">
      <c r="A2557" s="22" t="s">
        <v>1440</v>
      </c>
      <c r="B2557" s="15" t="s">
        <v>1882</v>
      </c>
      <c r="C2557" s="14" t="s">
        <v>549</v>
      </c>
      <c r="D2557" s="13"/>
      <c r="E2557" s="13"/>
      <c r="F2557" s="13"/>
    </row>
    <row r="2558" spans="1:6" ht="12.75">
      <c r="A2558" s="10"/>
      <c r="B2558" s="8"/>
      <c r="C2558" s="10"/>
      <c r="D2558" s="13"/>
      <c r="E2558" s="13"/>
      <c r="F2558" s="55"/>
    </row>
    <row r="2559" spans="1:6" ht="12.75">
      <c r="A2559" s="88" t="s">
        <v>236</v>
      </c>
      <c r="B2559" s="88"/>
      <c r="C2559" s="88"/>
      <c r="D2559" s="88"/>
      <c r="E2559" s="88"/>
      <c r="F2559" s="5">
        <f>F2564+F2565+F2566+F2567+F2568</f>
        <v>168609</v>
      </c>
    </row>
    <row r="2560" spans="1:6" ht="12.75">
      <c r="A2560" s="66" t="s">
        <v>242</v>
      </c>
      <c r="B2560" s="66"/>
      <c r="C2560" s="66"/>
      <c r="D2560" s="66"/>
      <c r="E2560" s="66"/>
      <c r="F2560" s="5"/>
    </row>
    <row r="2561" spans="1:6" ht="12.75">
      <c r="A2561" s="66" t="s">
        <v>1883</v>
      </c>
      <c r="B2561" s="88"/>
      <c r="C2561" s="88"/>
      <c r="D2561" s="88"/>
      <c r="E2561" s="88"/>
      <c r="F2561" s="4">
        <v>52180</v>
      </c>
    </row>
    <row r="2562" spans="1:6" ht="12.75">
      <c r="A2562" s="66" t="s">
        <v>1098</v>
      </c>
      <c r="B2562" s="66"/>
      <c r="C2562" s="66"/>
      <c r="D2562" s="66"/>
      <c r="E2562" s="66"/>
      <c r="F2562" s="4">
        <v>50093</v>
      </c>
    </row>
    <row r="2563" spans="1:6" ht="12.75">
      <c r="A2563" s="67" t="s">
        <v>1099</v>
      </c>
      <c r="B2563" s="68"/>
      <c r="C2563" s="68"/>
      <c r="D2563" s="68"/>
      <c r="E2563" s="69"/>
      <c r="F2563" s="4">
        <v>41744</v>
      </c>
    </row>
    <row r="2564" spans="1:6" ht="12.75">
      <c r="A2564" s="66" t="s">
        <v>286</v>
      </c>
      <c r="B2564" s="66"/>
      <c r="C2564" s="66"/>
      <c r="D2564" s="66"/>
      <c r="E2564" s="66"/>
      <c r="F2564" s="4">
        <f>SUM(F2561:F2563)</f>
        <v>144017</v>
      </c>
    </row>
    <row r="2565" spans="1:6" ht="12.75">
      <c r="A2565" s="66" t="s">
        <v>1100</v>
      </c>
      <c r="B2565" s="66"/>
      <c r="C2565" s="66"/>
      <c r="D2565" s="66"/>
      <c r="E2565" s="66"/>
      <c r="F2565" s="4">
        <v>4724</v>
      </c>
    </row>
    <row r="2566" spans="1:6" ht="12.75">
      <c r="A2566" s="66" t="s">
        <v>1101</v>
      </c>
      <c r="B2566" s="66"/>
      <c r="C2566" s="66"/>
      <c r="D2566" s="66"/>
      <c r="E2566" s="66"/>
      <c r="F2566" s="4">
        <v>891</v>
      </c>
    </row>
    <row r="2567" spans="1:6" ht="12.75">
      <c r="A2567" s="66" t="s">
        <v>1102</v>
      </c>
      <c r="B2567" s="66"/>
      <c r="C2567" s="66"/>
      <c r="D2567" s="66"/>
      <c r="E2567" s="66"/>
      <c r="F2567" s="4">
        <v>267</v>
      </c>
    </row>
    <row r="2568" spans="1:6" ht="12.75">
      <c r="A2568" s="66" t="s">
        <v>1103</v>
      </c>
      <c r="B2568" s="66"/>
      <c r="C2568" s="66"/>
      <c r="D2568" s="66"/>
      <c r="E2568" s="66"/>
      <c r="F2568" s="4">
        <v>18710</v>
      </c>
    </row>
    <row r="2569" spans="1:6" ht="12.75">
      <c r="A2569" s="88" t="s">
        <v>197</v>
      </c>
      <c r="B2569" s="88"/>
      <c r="C2569" s="88"/>
      <c r="D2569" s="88"/>
      <c r="E2569" s="88"/>
      <c r="F2569" s="5">
        <f>F2570+F2571+F2572+F2573+F2574+F2575+F2576+F2577+F2578+F2579</f>
        <v>169696</v>
      </c>
    </row>
    <row r="2570" spans="1:6" ht="12.75">
      <c r="A2570" s="66" t="s">
        <v>1104</v>
      </c>
      <c r="B2570" s="66"/>
      <c r="C2570" s="66"/>
      <c r="D2570" s="66"/>
      <c r="E2570" s="66"/>
      <c r="F2570" s="4">
        <v>50496</v>
      </c>
    </row>
    <row r="2571" spans="1:6" ht="12.75">
      <c r="A2571" s="66" t="s">
        <v>1105</v>
      </c>
      <c r="B2571" s="66"/>
      <c r="C2571" s="66"/>
      <c r="D2571" s="66"/>
      <c r="E2571" s="66"/>
      <c r="F2571" s="4">
        <v>18510</v>
      </c>
    </row>
    <row r="2572" spans="1:6" ht="12.75">
      <c r="A2572" s="66" t="s">
        <v>1106</v>
      </c>
      <c r="B2572" s="66"/>
      <c r="C2572" s="66"/>
      <c r="D2572" s="66"/>
      <c r="E2572" s="66"/>
      <c r="F2572" s="4">
        <v>62012</v>
      </c>
    </row>
    <row r="2573" spans="1:6" ht="12.75">
      <c r="A2573" s="66" t="s">
        <v>1107</v>
      </c>
      <c r="B2573" s="66"/>
      <c r="C2573" s="66"/>
      <c r="D2573" s="66"/>
      <c r="E2573" s="66"/>
      <c r="F2573" s="4">
        <v>1646</v>
      </c>
    </row>
    <row r="2574" spans="1:6" ht="12.75">
      <c r="A2574" s="66" t="s">
        <v>1108</v>
      </c>
      <c r="B2574" s="66"/>
      <c r="C2574" s="66"/>
      <c r="D2574" s="66"/>
      <c r="E2574" s="66"/>
      <c r="F2574" s="4">
        <v>891</v>
      </c>
    </row>
    <row r="2575" spans="1:6" ht="12.75">
      <c r="A2575" s="66" t="s">
        <v>1109</v>
      </c>
      <c r="B2575" s="66"/>
      <c r="C2575" s="66"/>
      <c r="D2575" s="66"/>
      <c r="E2575" s="66"/>
      <c r="F2575" s="4">
        <v>18897</v>
      </c>
    </row>
    <row r="2576" spans="1:6" ht="12.75">
      <c r="A2576" s="66" t="s">
        <v>1110</v>
      </c>
      <c r="B2576" s="66"/>
      <c r="C2576" s="66"/>
      <c r="D2576" s="66"/>
      <c r="E2576" s="66"/>
      <c r="F2576" s="4">
        <v>308</v>
      </c>
    </row>
    <row r="2577" spans="1:6" ht="12.75">
      <c r="A2577" s="66" t="s">
        <v>1111</v>
      </c>
      <c r="B2577" s="66"/>
      <c r="C2577" s="66"/>
      <c r="D2577" s="66"/>
      <c r="E2577" s="66"/>
      <c r="F2577" s="4">
        <v>4457</v>
      </c>
    </row>
    <row r="2578" spans="1:6" ht="12.75">
      <c r="A2578" s="66" t="s">
        <v>1112</v>
      </c>
      <c r="B2578" s="66"/>
      <c r="C2578" s="66"/>
      <c r="D2578" s="66"/>
      <c r="E2578" s="66"/>
      <c r="F2578" s="4">
        <v>3565</v>
      </c>
    </row>
    <row r="2579" spans="1:6" ht="12.75">
      <c r="A2579" s="67" t="s">
        <v>1113</v>
      </c>
      <c r="B2579" s="68"/>
      <c r="C2579" s="68"/>
      <c r="D2579" s="68"/>
      <c r="E2579" s="69"/>
      <c r="F2579" s="4">
        <v>8914</v>
      </c>
    </row>
    <row r="2580" spans="1:6" ht="12.75">
      <c r="A2580" s="85" t="s">
        <v>534</v>
      </c>
      <c r="B2580" s="86"/>
      <c r="C2580" s="86"/>
      <c r="D2580" s="86"/>
      <c r="E2580" s="87"/>
      <c r="F2580" s="5">
        <f>F2581+F2583+F2584+F2585+F2586</f>
        <v>219361</v>
      </c>
    </row>
    <row r="2581" spans="1:6" ht="12.75">
      <c r="A2581" s="70" t="s">
        <v>1255</v>
      </c>
      <c r="B2581" s="71"/>
      <c r="C2581" s="71"/>
      <c r="D2581" s="71"/>
      <c r="E2581" s="72"/>
      <c r="F2581" s="4">
        <v>206991</v>
      </c>
    </row>
    <row r="2582" spans="1:6" ht="12.75">
      <c r="A2582" s="70" t="s">
        <v>536</v>
      </c>
      <c r="B2582" s="71"/>
      <c r="C2582" s="71"/>
      <c r="D2582" s="71"/>
      <c r="E2582" s="72"/>
      <c r="F2582" s="4"/>
    </row>
    <row r="2583" spans="1:6" ht="12.75">
      <c r="A2583" s="67" t="s">
        <v>1256</v>
      </c>
      <c r="B2583" s="68"/>
      <c r="C2583" s="68"/>
      <c r="D2583" s="68"/>
      <c r="E2583" s="69"/>
      <c r="F2583" s="4">
        <v>5520</v>
      </c>
    </row>
    <row r="2584" spans="1:6" ht="12.75">
      <c r="A2584" s="67" t="s">
        <v>1257</v>
      </c>
      <c r="B2584" s="68"/>
      <c r="C2584" s="68"/>
      <c r="D2584" s="68"/>
      <c r="E2584" s="69"/>
      <c r="F2584" s="4">
        <v>6268</v>
      </c>
    </row>
    <row r="2585" spans="1:6" ht="12.75">
      <c r="A2585" s="67" t="s">
        <v>1258</v>
      </c>
      <c r="B2585" s="68"/>
      <c r="C2585" s="68"/>
      <c r="D2585" s="68"/>
      <c r="E2585" s="69"/>
      <c r="F2585" s="4">
        <v>224</v>
      </c>
    </row>
    <row r="2586" spans="1:6" ht="12.75">
      <c r="A2586" s="70" t="s">
        <v>1259</v>
      </c>
      <c r="B2586" s="71"/>
      <c r="C2586" s="71"/>
      <c r="D2586" s="71"/>
      <c r="E2586" s="72"/>
      <c r="F2586" s="4">
        <v>358</v>
      </c>
    </row>
    <row r="2587" spans="1:6" ht="12.75">
      <c r="A2587" s="88" t="s">
        <v>335</v>
      </c>
      <c r="B2587" s="88"/>
      <c r="C2587" s="88"/>
      <c r="D2587" s="88"/>
      <c r="E2587" s="88"/>
      <c r="F2587" s="5">
        <v>209006</v>
      </c>
    </row>
    <row r="2588" spans="1:6" ht="12.75">
      <c r="A2588" s="88" t="s">
        <v>1260</v>
      </c>
      <c r="B2588" s="88"/>
      <c r="C2588" s="88"/>
      <c r="D2588" s="88"/>
      <c r="E2588" s="88"/>
      <c r="F2588" s="5">
        <v>49917</v>
      </c>
    </row>
    <row r="2589" spans="1:6" ht="12.75">
      <c r="A2589" s="88" t="s">
        <v>1261</v>
      </c>
      <c r="B2589" s="88"/>
      <c r="C2589" s="88"/>
      <c r="D2589" s="88"/>
      <c r="E2589" s="88"/>
      <c r="F2589" s="5">
        <v>86463</v>
      </c>
    </row>
    <row r="2590" spans="1:6" ht="12.75">
      <c r="A2590" s="85" t="s">
        <v>1262</v>
      </c>
      <c r="B2590" s="86"/>
      <c r="C2590" s="86"/>
      <c r="D2590" s="86"/>
      <c r="E2590" s="87"/>
      <c r="F2590" s="5">
        <v>446</v>
      </c>
    </row>
    <row r="2591" spans="1:6" ht="12.75">
      <c r="A2591" s="88" t="s">
        <v>199</v>
      </c>
      <c r="B2591" s="88"/>
      <c r="C2591" s="88"/>
      <c r="D2591" s="88"/>
      <c r="E2591" s="88"/>
      <c r="F2591" s="16">
        <f>F2559+F2569+F2580+F2587+F2588+F2589+F2590</f>
        <v>903498</v>
      </c>
    </row>
    <row r="2592" spans="1:6" ht="12.75">
      <c r="A2592" s="88" t="s">
        <v>200</v>
      </c>
      <c r="B2592" s="88"/>
      <c r="C2592" s="88"/>
      <c r="D2592" s="88"/>
      <c r="E2592" s="88"/>
      <c r="F2592" s="16">
        <f>F2591*6/100</f>
        <v>54209.88</v>
      </c>
    </row>
    <row r="2593" spans="1:6" ht="12.75">
      <c r="A2593" s="85" t="s">
        <v>245</v>
      </c>
      <c r="B2593" s="86"/>
      <c r="C2593" s="86"/>
      <c r="D2593" s="86"/>
      <c r="E2593" s="87"/>
      <c r="F2593" s="16">
        <f>C2600*6/100</f>
        <v>61130.28</v>
      </c>
    </row>
    <row r="2594" spans="1:6" ht="12.75">
      <c r="A2594" s="88" t="s">
        <v>198</v>
      </c>
      <c r="B2594" s="88"/>
      <c r="C2594" s="88"/>
      <c r="D2594" s="88"/>
      <c r="E2594" s="88"/>
      <c r="F2594" s="16">
        <f>SUM(F2591:F2593)</f>
        <v>1018838.16</v>
      </c>
    </row>
    <row r="2595" spans="1:6" ht="12.75">
      <c r="A2595" s="88" t="s">
        <v>1263</v>
      </c>
      <c r="B2595" s="88"/>
      <c r="C2595" s="88"/>
      <c r="D2595" s="88"/>
      <c r="E2595" s="88"/>
      <c r="F2595" s="18">
        <f>F2594/A2551/12</f>
        <v>11.429999596128214</v>
      </c>
    </row>
    <row r="2596" spans="1:6" ht="12.75">
      <c r="A2596" s="3" t="s">
        <v>271</v>
      </c>
      <c r="B2596" s="3"/>
      <c r="C2596" s="3"/>
      <c r="D2596" s="3"/>
      <c r="E2596" s="3"/>
      <c r="F2596" s="3"/>
    </row>
    <row r="2597" spans="1:6" ht="12.75">
      <c r="A2597" s="3"/>
      <c r="B2597" s="3"/>
      <c r="C2597" s="2"/>
      <c r="D2597" s="3"/>
      <c r="E2597" s="3"/>
      <c r="F2597" s="3"/>
    </row>
    <row r="2598" spans="1:6" ht="12.75">
      <c r="A2598" s="65" t="s">
        <v>337</v>
      </c>
      <c r="B2598" s="65"/>
      <c r="C2598" s="54">
        <f>F2589/F2594</f>
        <v>0.08486431250278258</v>
      </c>
      <c r="D2598" s="66" t="s">
        <v>1829</v>
      </c>
      <c r="E2598" s="66"/>
      <c r="F2598" s="3"/>
    </row>
    <row r="2599" spans="1:6" ht="12.75">
      <c r="A2599" s="59"/>
      <c r="B2599" s="59"/>
      <c r="C2599" s="60"/>
      <c r="D2599" s="34"/>
      <c r="E2599" s="34"/>
      <c r="F2599" s="3"/>
    </row>
    <row r="2600" spans="1:6" ht="12.75">
      <c r="A2600" s="5" t="s">
        <v>244</v>
      </c>
      <c r="B2600" s="5" t="s">
        <v>1264</v>
      </c>
      <c r="C2600" s="5">
        <v>1018838</v>
      </c>
      <c r="D2600" s="3"/>
      <c r="E2600" s="3"/>
      <c r="F2600" s="3"/>
    </row>
    <row r="2606" spans="1:6" ht="12.75">
      <c r="A2606" s="3"/>
      <c r="B2606" s="3"/>
      <c r="C2606" s="3"/>
      <c r="D2606" s="3"/>
      <c r="E2606" s="3"/>
      <c r="F2606" s="3" t="s">
        <v>1393</v>
      </c>
    </row>
    <row r="2607" spans="1:6" ht="12.75">
      <c r="A2607" s="75" t="s">
        <v>263</v>
      </c>
      <c r="B2607" s="75"/>
      <c r="C2607" s="75"/>
      <c r="D2607" s="75"/>
      <c r="E2607" s="75"/>
      <c r="F2607" s="75"/>
    </row>
    <row r="2608" spans="1:6" ht="12.75">
      <c r="A2608" s="75" t="s">
        <v>264</v>
      </c>
      <c r="B2608" s="75"/>
      <c r="C2608" s="75"/>
      <c r="D2608" s="75"/>
      <c r="E2608" s="75"/>
      <c r="F2608" s="75"/>
    </row>
    <row r="2609" spans="1:6" ht="12.75">
      <c r="A2609" s="75" t="s">
        <v>1394</v>
      </c>
      <c r="B2609" s="75"/>
      <c r="C2609" s="75"/>
      <c r="D2609" s="75"/>
      <c r="E2609" s="75"/>
      <c r="F2609" s="75"/>
    </row>
    <row r="2610" spans="1:6" ht="12.75">
      <c r="A2610" s="3"/>
      <c r="B2610" s="3"/>
      <c r="C2610" s="2"/>
      <c r="D2610" s="2"/>
      <c r="E2610" s="2"/>
      <c r="F2610" s="3"/>
    </row>
    <row r="2611" spans="1:6" ht="12.75">
      <c r="A2611" s="73" t="s">
        <v>237</v>
      </c>
      <c r="B2611" s="73"/>
      <c r="C2611" s="73"/>
      <c r="D2611" s="73"/>
      <c r="E2611" s="73"/>
      <c r="F2611" s="4" t="s">
        <v>192</v>
      </c>
    </row>
    <row r="2612" spans="1:6" ht="12.75">
      <c r="A2612" s="4" t="s">
        <v>193</v>
      </c>
      <c r="B2612" s="4" t="s">
        <v>261</v>
      </c>
      <c r="C2612" s="4" t="s">
        <v>194</v>
      </c>
      <c r="D2612" s="4" t="s">
        <v>196</v>
      </c>
      <c r="E2612" s="4" t="s">
        <v>195</v>
      </c>
      <c r="F2612" s="100">
        <v>5</v>
      </c>
    </row>
    <row r="2613" spans="1:6" ht="12.75">
      <c r="A2613" s="4">
        <v>7063.5</v>
      </c>
      <c r="B2613" s="6">
        <v>780</v>
      </c>
      <c r="C2613" s="6">
        <v>913.3</v>
      </c>
      <c r="D2613" s="6">
        <v>358</v>
      </c>
      <c r="E2613" s="6">
        <v>3254</v>
      </c>
      <c r="F2613" s="101"/>
    </row>
    <row r="2614" spans="1:6" ht="12.75">
      <c r="A2614" s="8"/>
      <c r="B2614" s="9"/>
      <c r="C2614" s="9"/>
      <c r="D2614" s="9"/>
      <c r="E2614" s="9"/>
      <c r="F2614" s="10"/>
    </row>
    <row r="2615" spans="1:6" ht="12.75">
      <c r="A2615" s="65" t="s">
        <v>201</v>
      </c>
      <c r="B2615" s="15" t="s">
        <v>1395</v>
      </c>
      <c r="C2615" s="74" t="s">
        <v>1396</v>
      </c>
      <c r="D2615" s="13"/>
      <c r="E2615" s="13"/>
      <c r="F2615" s="13"/>
    </row>
    <row r="2616" spans="1:6" ht="12.75">
      <c r="A2616" s="65"/>
      <c r="B2616" s="15" t="s">
        <v>1397</v>
      </c>
      <c r="C2616" s="74"/>
      <c r="D2616" s="13"/>
      <c r="E2616" s="13"/>
      <c r="F2616" s="13"/>
    </row>
    <row r="2617" spans="1:6" ht="12.75">
      <c r="A2617" s="65"/>
      <c r="B2617" s="15" t="s">
        <v>1398</v>
      </c>
      <c r="C2617" s="74"/>
      <c r="D2617" s="13"/>
      <c r="E2617" s="13"/>
      <c r="F2617" s="13"/>
    </row>
    <row r="2618" spans="1:6" ht="12.75">
      <c r="A2618" s="22" t="s">
        <v>202</v>
      </c>
      <c r="B2618" s="15" t="s">
        <v>1399</v>
      </c>
      <c r="C2618" s="14" t="s">
        <v>1400</v>
      </c>
      <c r="D2618" s="13"/>
      <c r="E2618" s="13"/>
      <c r="F2618" s="13"/>
    </row>
    <row r="2619" spans="1:6" ht="12.75">
      <c r="A2619" s="10"/>
      <c r="B2619" s="8"/>
      <c r="C2619" s="10"/>
      <c r="D2619" s="13"/>
      <c r="E2619" s="13"/>
      <c r="F2619" s="13"/>
    </row>
    <row r="2620" spans="1:6" ht="12.75">
      <c r="A2620" s="88" t="s">
        <v>236</v>
      </c>
      <c r="B2620" s="88"/>
      <c r="C2620" s="88"/>
      <c r="D2620" s="88"/>
      <c r="E2620" s="88"/>
      <c r="F2620" s="5">
        <f>F2624+F2625+F2626+F2627+F2628</f>
        <v>155631</v>
      </c>
    </row>
    <row r="2621" spans="1:6" ht="12.75">
      <c r="A2621" s="66" t="s">
        <v>242</v>
      </c>
      <c r="B2621" s="66"/>
      <c r="C2621" s="66"/>
      <c r="D2621" s="66"/>
      <c r="E2621" s="66"/>
      <c r="F2621" s="5"/>
    </row>
    <row r="2622" spans="1:6" ht="12.75">
      <c r="A2622" s="66" t="s">
        <v>1401</v>
      </c>
      <c r="B2622" s="88"/>
      <c r="C2622" s="88"/>
      <c r="D2622" s="88"/>
      <c r="E2622" s="88"/>
      <c r="F2622" s="4">
        <v>73416</v>
      </c>
    </row>
    <row r="2623" spans="1:6" ht="12.75">
      <c r="A2623" s="66" t="s">
        <v>1402</v>
      </c>
      <c r="B2623" s="66"/>
      <c r="C2623" s="66"/>
      <c r="D2623" s="66"/>
      <c r="E2623" s="66"/>
      <c r="F2623" s="4">
        <v>59038</v>
      </c>
    </row>
    <row r="2624" spans="1:6" ht="12.75">
      <c r="A2624" s="66" t="s">
        <v>1403</v>
      </c>
      <c r="B2624" s="66"/>
      <c r="C2624" s="66"/>
      <c r="D2624" s="66"/>
      <c r="E2624" s="66"/>
      <c r="F2624" s="4">
        <f>SUM(F2622:F2623)</f>
        <v>132454</v>
      </c>
    </row>
    <row r="2625" spans="1:6" ht="12.75">
      <c r="A2625" s="66" t="s">
        <v>1404</v>
      </c>
      <c r="B2625" s="66"/>
      <c r="C2625" s="66"/>
      <c r="D2625" s="66"/>
      <c r="E2625" s="66"/>
      <c r="F2625" s="4">
        <v>4492</v>
      </c>
    </row>
    <row r="2626" spans="1:6" ht="12.75">
      <c r="A2626" s="66" t="s">
        <v>1405</v>
      </c>
      <c r="B2626" s="66"/>
      <c r="C2626" s="66"/>
      <c r="D2626" s="66"/>
      <c r="E2626" s="66"/>
      <c r="F2626" s="4">
        <v>424</v>
      </c>
    </row>
    <row r="2627" spans="1:6" ht="12.75">
      <c r="A2627" s="66" t="s">
        <v>1406</v>
      </c>
      <c r="B2627" s="66"/>
      <c r="C2627" s="66"/>
      <c r="D2627" s="66"/>
      <c r="E2627" s="66"/>
      <c r="F2627" s="4">
        <v>254</v>
      </c>
    </row>
    <row r="2628" spans="1:6" ht="12.75">
      <c r="A2628" s="66" t="s">
        <v>1407</v>
      </c>
      <c r="B2628" s="66"/>
      <c r="C2628" s="66"/>
      <c r="D2628" s="66"/>
      <c r="E2628" s="66"/>
      <c r="F2628" s="4">
        <v>18007</v>
      </c>
    </row>
    <row r="2629" spans="1:6" ht="12.75">
      <c r="A2629" s="88" t="s">
        <v>197</v>
      </c>
      <c r="B2629" s="88"/>
      <c r="C2629" s="88"/>
      <c r="D2629" s="88"/>
      <c r="E2629" s="88"/>
      <c r="F2629" s="5">
        <f>F2630+F2631+F2632+F2633+F2634+F2635+F2636+F2637+-F2638+F2639</f>
        <v>144135</v>
      </c>
    </row>
    <row r="2630" spans="1:6" ht="12.75">
      <c r="A2630" s="66" t="s">
        <v>1408</v>
      </c>
      <c r="B2630" s="66"/>
      <c r="C2630" s="66"/>
      <c r="D2630" s="66"/>
      <c r="E2630" s="66"/>
      <c r="F2630" s="4">
        <v>48653</v>
      </c>
    </row>
    <row r="2631" spans="1:6" ht="12.75">
      <c r="A2631" s="66" t="s">
        <v>1409</v>
      </c>
      <c r="B2631" s="66"/>
      <c r="C2631" s="66"/>
      <c r="D2631" s="66"/>
      <c r="E2631" s="66"/>
      <c r="F2631" s="4">
        <v>17834</v>
      </c>
    </row>
    <row r="2632" spans="1:6" ht="12.75">
      <c r="A2632" s="66" t="s">
        <v>1410</v>
      </c>
      <c r="B2632" s="66"/>
      <c r="C2632" s="66"/>
      <c r="D2632" s="66"/>
      <c r="E2632" s="66"/>
      <c r="F2632" s="4">
        <v>47551</v>
      </c>
    </row>
    <row r="2633" spans="1:6" ht="12.75">
      <c r="A2633" s="66" t="s">
        <v>1411</v>
      </c>
      <c r="B2633" s="66"/>
      <c r="C2633" s="66"/>
      <c r="D2633" s="66"/>
      <c r="E2633" s="66"/>
      <c r="F2633" s="4">
        <v>1628</v>
      </c>
    </row>
    <row r="2634" spans="1:6" ht="12.75">
      <c r="A2634" s="66" t="s">
        <v>1412</v>
      </c>
      <c r="B2634" s="66"/>
      <c r="C2634" s="66"/>
      <c r="D2634" s="66"/>
      <c r="E2634" s="66"/>
      <c r="F2634" s="4">
        <v>848</v>
      </c>
    </row>
    <row r="2635" spans="1:6" ht="12.75">
      <c r="A2635" s="66" t="s">
        <v>1413</v>
      </c>
      <c r="B2635" s="66"/>
      <c r="C2635" s="66"/>
      <c r="D2635" s="66"/>
      <c r="E2635" s="66"/>
      <c r="F2635" s="4">
        <v>17970</v>
      </c>
    </row>
    <row r="2636" spans="1:6" ht="12.75">
      <c r="A2636" s="66" t="s">
        <v>1149</v>
      </c>
      <c r="B2636" s="66"/>
      <c r="C2636" s="66"/>
      <c r="D2636" s="66"/>
      <c r="E2636" s="66"/>
      <c r="F2636" s="4">
        <v>327</v>
      </c>
    </row>
    <row r="2637" spans="1:6" ht="12.75">
      <c r="A2637" s="66" t="s">
        <v>1414</v>
      </c>
      <c r="B2637" s="66"/>
      <c r="C2637" s="66"/>
      <c r="D2637" s="66"/>
      <c r="E2637" s="66"/>
      <c r="F2637" s="4">
        <v>4238</v>
      </c>
    </row>
    <row r="2638" spans="1:6" ht="12.75">
      <c r="A2638" s="66" t="s">
        <v>1415</v>
      </c>
      <c r="B2638" s="66"/>
      <c r="C2638" s="66"/>
      <c r="D2638" s="66"/>
      <c r="E2638" s="66"/>
      <c r="F2638" s="4">
        <v>3390</v>
      </c>
    </row>
    <row r="2639" spans="1:6" ht="12.75">
      <c r="A2639" s="67" t="s">
        <v>1416</v>
      </c>
      <c r="B2639" s="68"/>
      <c r="C2639" s="68"/>
      <c r="D2639" s="68"/>
      <c r="E2639" s="69"/>
      <c r="F2639" s="4">
        <v>8476</v>
      </c>
    </row>
    <row r="2640" spans="1:6" ht="12.75">
      <c r="A2640" s="88" t="s">
        <v>300</v>
      </c>
      <c r="B2640" s="88"/>
      <c r="C2640" s="88"/>
      <c r="D2640" s="88"/>
      <c r="E2640" s="88"/>
      <c r="F2640" s="5">
        <v>298597</v>
      </c>
    </row>
    <row r="2641" spans="1:6" ht="12.75">
      <c r="A2641" s="88" t="s">
        <v>1417</v>
      </c>
      <c r="B2641" s="88"/>
      <c r="C2641" s="88"/>
      <c r="D2641" s="88"/>
      <c r="E2641" s="88"/>
      <c r="F2641" s="5">
        <v>47467</v>
      </c>
    </row>
    <row r="2642" spans="1:6" ht="12.75">
      <c r="A2642" s="88" t="s">
        <v>1418</v>
      </c>
      <c r="B2642" s="88"/>
      <c r="C2642" s="88"/>
      <c r="D2642" s="88"/>
      <c r="E2642" s="88"/>
      <c r="F2642" s="5">
        <v>82219</v>
      </c>
    </row>
    <row r="2643" spans="1:6" ht="12.75">
      <c r="A2643" s="85" t="s">
        <v>1419</v>
      </c>
      <c r="B2643" s="86"/>
      <c r="C2643" s="86"/>
      <c r="D2643" s="86"/>
      <c r="E2643" s="87"/>
      <c r="F2643" s="5">
        <v>424</v>
      </c>
    </row>
    <row r="2644" spans="1:6" ht="12.75">
      <c r="A2644" s="88" t="s">
        <v>199</v>
      </c>
      <c r="B2644" s="88"/>
      <c r="C2644" s="88"/>
      <c r="D2644" s="88"/>
      <c r="E2644" s="88"/>
      <c r="F2644" s="17">
        <f>F2620+F2629+F2640+F2641+F2642+F2643</f>
        <v>728473</v>
      </c>
    </row>
    <row r="2645" spans="1:6" ht="12.75">
      <c r="A2645" s="88" t="s">
        <v>200</v>
      </c>
      <c r="B2645" s="88"/>
      <c r="C2645" s="88"/>
      <c r="D2645" s="88"/>
      <c r="E2645" s="88"/>
      <c r="F2645" s="17">
        <f>F2644*6/100</f>
        <v>43708.38</v>
      </c>
    </row>
    <row r="2646" spans="1:6" ht="12.75">
      <c r="A2646" s="85" t="s">
        <v>245</v>
      </c>
      <c r="B2646" s="86"/>
      <c r="C2646" s="86"/>
      <c r="D2646" s="86"/>
      <c r="E2646" s="87"/>
      <c r="F2646" s="17">
        <f>C2653*6/100</f>
        <v>46330.86</v>
      </c>
    </row>
    <row r="2647" spans="1:6" ht="12.75">
      <c r="A2647" s="88" t="s">
        <v>198</v>
      </c>
      <c r="B2647" s="88"/>
      <c r="C2647" s="88"/>
      <c r="D2647" s="88"/>
      <c r="E2647" s="88"/>
      <c r="F2647" s="17">
        <f>SUM(F2644:F2645)</f>
        <v>772181.38</v>
      </c>
    </row>
    <row r="2648" spans="1:6" ht="12.75">
      <c r="A2648" s="88" t="s">
        <v>1420</v>
      </c>
      <c r="B2648" s="88"/>
      <c r="C2648" s="88"/>
      <c r="D2648" s="88"/>
      <c r="E2648" s="88"/>
      <c r="F2648" s="18">
        <f>F2647/A2613/12</f>
        <v>9.109994808994596</v>
      </c>
    </row>
    <row r="2649" spans="1:6" ht="12.75">
      <c r="A2649" s="3" t="s">
        <v>271</v>
      </c>
      <c r="B2649" s="3"/>
      <c r="C2649" s="3"/>
      <c r="D2649" s="3"/>
      <c r="E2649" s="3"/>
      <c r="F2649" s="3"/>
    </row>
    <row r="2650" spans="1:6" ht="12.75">
      <c r="A2650" s="3"/>
      <c r="B2650" s="3"/>
      <c r="C2650" s="3"/>
      <c r="D2650" s="3"/>
      <c r="E2650" s="3"/>
      <c r="F2650" s="3"/>
    </row>
    <row r="2651" spans="1:6" ht="12.75">
      <c r="A2651" s="73" t="s">
        <v>337</v>
      </c>
      <c r="B2651" s="73"/>
      <c r="C2651" s="54">
        <f>F2642/F2647</f>
        <v>0.1064762789281451</v>
      </c>
      <c r="D2651" s="73" t="s">
        <v>274</v>
      </c>
      <c r="E2651" s="73"/>
      <c r="F2651" s="3"/>
    </row>
    <row r="2652" spans="1:6" ht="12.75">
      <c r="A2652" s="3"/>
      <c r="B2652" s="3"/>
      <c r="C2652" s="3"/>
      <c r="D2652" s="3"/>
      <c r="E2652" s="3"/>
      <c r="F2652" s="3"/>
    </row>
    <row r="2653" spans="1:6" ht="12.75">
      <c r="A2653" s="61" t="s">
        <v>244</v>
      </c>
      <c r="B2653" s="5" t="s">
        <v>1421</v>
      </c>
      <c r="C2653" s="5">
        <v>772181</v>
      </c>
      <c r="D2653" s="3"/>
      <c r="E2653" s="3"/>
      <c r="F2653" s="3"/>
    </row>
    <row r="2668" spans="1:6" ht="12.75">
      <c r="A2668" s="30"/>
      <c r="B2668" s="30"/>
      <c r="C2668" s="30"/>
      <c r="D2668" s="30"/>
      <c r="E2668" s="30"/>
      <c r="F2668" s="2" t="s">
        <v>656</v>
      </c>
    </row>
    <row r="2669" spans="1:6" ht="12.75">
      <c r="A2669" s="75" t="s">
        <v>263</v>
      </c>
      <c r="B2669" s="75"/>
      <c r="C2669" s="75"/>
      <c r="D2669" s="75"/>
      <c r="E2669" s="75"/>
      <c r="F2669" s="75"/>
    </row>
    <row r="2670" spans="1:6" ht="12.75">
      <c r="A2670" s="75" t="s">
        <v>657</v>
      </c>
      <c r="B2670" s="75"/>
      <c r="C2670" s="75"/>
      <c r="D2670" s="75"/>
      <c r="E2670" s="75"/>
      <c r="F2670" s="75"/>
    </row>
    <row r="2671" spans="1:6" ht="12.75">
      <c r="A2671" s="75" t="s">
        <v>658</v>
      </c>
      <c r="B2671" s="75"/>
      <c r="C2671" s="75"/>
      <c r="D2671" s="75"/>
      <c r="E2671" s="75"/>
      <c r="F2671" s="75"/>
    </row>
    <row r="2672" spans="1:6" ht="12.75">
      <c r="A2672" s="1"/>
      <c r="B2672" s="1"/>
      <c r="C2672" s="1"/>
      <c r="D2672" s="1"/>
      <c r="E2672" s="1"/>
      <c r="F2672" s="1"/>
    </row>
    <row r="2673" spans="1:6" ht="12.75">
      <c r="A2673" s="73" t="s">
        <v>237</v>
      </c>
      <c r="B2673" s="73"/>
      <c r="C2673" s="73"/>
      <c r="D2673" s="73"/>
      <c r="E2673" s="73"/>
      <c r="F2673" s="4" t="s">
        <v>192</v>
      </c>
    </row>
    <row r="2674" spans="1:6" ht="12.75">
      <c r="A2674" s="4" t="s">
        <v>193</v>
      </c>
      <c r="B2674" s="4" t="s">
        <v>261</v>
      </c>
      <c r="C2674" s="4" t="s">
        <v>194</v>
      </c>
      <c r="D2674" s="4" t="s">
        <v>196</v>
      </c>
      <c r="E2674" s="4" t="s">
        <v>195</v>
      </c>
      <c r="F2674" s="14">
        <v>9</v>
      </c>
    </row>
    <row r="2675" spans="1:6" ht="12.75">
      <c r="A2675" s="4">
        <v>7477.7</v>
      </c>
      <c r="B2675" s="6">
        <v>695</v>
      </c>
      <c r="C2675" s="6">
        <v>883.6</v>
      </c>
      <c r="D2675" s="6">
        <v>191</v>
      </c>
      <c r="E2675" s="6">
        <v>3801.5</v>
      </c>
      <c r="F2675" s="14" t="s">
        <v>1435</v>
      </c>
    </row>
    <row r="2676" spans="1:6" ht="12.75">
      <c r="A2676" s="8"/>
      <c r="B2676" s="9"/>
      <c r="C2676" s="9"/>
      <c r="D2676" s="9"/>
      <c r="E2676" s="9"/>
      <c r="F2676" s="10"/>
    </row>
    <row r="2677" spans="1:6" ht="12.75">
      <c r="A2677" s="65" t="s">
        <v>201</v>
      </c>
      <c r="B2677" s="15" t="s">
        <v>659</v>
      </c>
      <c r="C2677" s="74" t="s">
        <v>660</v>
      </c>
      <c r="D2677" s="13"/>
      <c r="E2677" s="13"/>
      <c r="F2677" s="13"/>
    </row>
    <row r="2678" spans="1:6" ht="12.75">
      <c r="A2678" s="65"/>
      <c r="B2678" s="15" t="s">
        <v>661</v>
      </c>
      <c r="C2678" s="74"/>
      <c r="D2678" s="13"/>
      <c r="E2678" s="13"/>
      <c r="F2678" s="13"/>
    </row>
    <row r="2679" spans="1:6" ht="12.75">
      <c r="A2679" s="65"/>
      <c r="B2679" s="15" t="s">
        <v>662</v>
      </c>
      <c r="C2679" s="74"/>
      <c r="D2679" s="13"/>
      <c r="E2679" s="13"/>
      <c r="F2679" s="13"/>
    </row>
    <row r="2680" spans="1:6" ht="12.75">
      <c r="A2680" s="22" t="s">
        <v>202</v>
      </c>
      <c r="B2680" s="15" t="s">
        <v>663</v>
      </c>
      <c r="C2680" s="14" t="s">
        <v>664</v>
      </c>
      <c r="D2680" s="13"/>
      <c r="E2680" s="13"/>
      <c r="F2680" s="13"/>
    </row>
    <row r="2681" spans="1:6" ht="12.75">
      <c r="A2681" s="22" t="s">
        <v>1440</v>
      </c>
      <c r="B2681" s="15" t="s">
        <v>665</v>
      </c>
      <c r="C2681" s="14" t="s">
        <v>666</v>
      </c>
      <c r="D2681" s="13"/>
      <c r="E2681" s="13"/>
      <c r="F2681" s="13"/>
    </row>
    <row r="2682" spans="1:6" ht="12.75">
      <c r="A2682" s="10"/>
      <c r="B2682" s="8"/>
      <c r="C2682" s="10"/>
      <c r="D2682" s="13"/>
      <c r="E2682" s="13"/>
      <c r="F2682" s="55"/>
    </row>
    <row r="2683" spans="1:6" ht="12.75">
      <c r="A2683" s="88" t="s">
        <v>236</v>
      </c>
      <c r="B2683" s="88"/>
      <c r="C2683" s="88"/>
      <c r="D2683" s="88"/>
      <c r="E2683" s="88"/>
      <c r="F2683" s="5">
        <f>F2688+F2689+F2690+F2691+F2692</f>
        <v>192644</v>
      </c>
    </row>
    <row r="2684" spans="1:6" ht="12.75">
      <c r="A2684" s="66" t="s">
        <v>242</v>
      </c>
      <c r="B2684" s="66"/>
      <c r="C2684" s="66"/>
      <c r="D2684" s="66"/>
      <c r="E2684" s="66"/>
      <c r="F2684" s="5"/>
    </row>
    <row r="2685" spans="1:6" ht="12.75">
      <c r="A2685" s="66" t="s">
        <v>667</v>
      </c>
      <c r="B2685" s="88"/>
      <c r="C2685" s="88"/>
      <c r="D2685" s="88"/>
      <c r="E2685" s="88"/>
      <c r="F2685" s="4">
        <v>67955</v>
      </c>
    </row>
    <row r="2686" spans="1:6" ht="12.75">
      <c r="A2686" s="66" t="s">
        <v>668</v>
      </c>
      <c r="B2686" s="66"/>
      <c r="C2686" s="66"/>
      <c r="D2686" s="66"/>
      <c r="E2686" s="66"/>
      <c r="F2686" s="4">
        <v>50689</v>
      </c>
    </row>
    <row r="2687" spans="1:6" ht="12.75">
      <c r="A2687" s="67" t="s">
        <v>669</v>
      </c>
      <c r="B2687" s="68"/>
      <c r="C2687" s="68"/>
      <c r="D2687" s="68"/>
      <c r="E2687" s="69"/>
      <c r="F2687" s="4">
        <v>47111</v>
      </c>
    </row>
    <row r="2688" spans="1:6" ht="12.75">
      <c r="A2688" s="66" t="s">
        <v>286</v>
      </c>
      <c r="B2688" s="66"/>
      <c r="C2688" s="66"/>
      <c r="D2688" s="66"/>
      <c r="E2688" s="66"/>
      <c r="F2688" s="4">
        <f>SUM(F2685:F2687)</f>
        <v>165755</v>
      </c>
    </row>
    <row r="2689" spans="1:6" ht="12.75">
      <c r="A2689" s="66" t="s">
        <v>670</v>
      </c>
      <c r="B2689" s="66"/>
      <c r="C2689" s="66"/>
      <c r="D2689" s="66"/>
      <c r="E2689" s="66"/>
      <c r="F2689" s="4">
        <v>4756</v>
      </c>
    </row>
    <row r="2690" spans="1:6" ht="12.75">
      <c r="A2690" s="66" t="s">
        <v>671</v>
      </c>
      <c r="B2690" s="66"/>
      <c r="C2690" s="66"/>
      <c r="D2690" s="66"/>
      <c r="E2690" s="66"/>
      <c r="F2690" s="4">
        <v>897</v>
      </c>
    </row>
    <row r="2691" spans="1:6" ht="12.75">
      <c r="A2691" s="66" t="s">
        <v>672</v>
      </c>
      <c r="B2691" s="66"/>
      <c r="C2691" s="66"/>
      <c r="D2691" s="66"/>
      <c r="E2691" s="66"/>
      <c r="F2691" s="4">
        <v>269</v>
      </c>
    </row>
    <row r="2692" spans="1:6" ht="12.75">
      <c r="A2692" s="66" t="s">
        <v>673</v>
      </c>
      <c r="B2692" s="66"/>
      <c r="C2692" s="66"/>
      <c r="D2692" s="66"/>
      <c r="E2692" s="66"/>
      <c r="F2692" s="4">
        <v>20967</v>
      </c>
    </row>
    <row r="2693" spans="1:6" ht="12.75">
      <c r="A2693" s="88" t="s">
        <v>197</v>
      </c>
      <c r="B2693" s="88"/>
      <c r="C2693" s="88"/>
      <c r="D2693" s="88"/>
      <c r="E2693" s="88"/>
      <c r="F2693" s="5">
        <f>F2694+F2695+F2696+F2697+F2698+F2699+F2700+F2701+F2702+F2703</f>
        <v>175927</v>
      </c>
    </row>
    <row r="2694" spans="1:6" ht="12.75">
      <c r="A2694" s="66" t="s">
        <v>674</v>
      </c>
      <c r="B2694" s="66"/>
      <c r="C2694" s="66"/>
      <c r="D2694" s="66"/>
      <c r="E2694" s="66"/>
      <c r="F2694" s="4">
        <v>56672</v>
      </c>
    </row>
    <row r="2695" spans="1:6" ht="12.75">
      <c r="A2695" s="66" t="s">
        <v>675</v>
      </c>
      <c r="B2695" s="66"/>
      <c r="C2695" s="66"/>
      <c r="D2695" s="66"/>
      <c r="E2695" s="66"/>
      <c r="F2695" s="4">
        <v>20774</v>
      </c>
    </row>
    <row r="2696" spans="1:6" ht="12.75">
      <c r="A2696" s="66" t="s">
        <v>676</v>
      </c>
      <c r="B2696" s="66"/>
      <c r="C2696" s="66"/>
      <c r="D2696" s="66"/>
      <c r="E2696" s="66"/>
      <c r="F2696" s="4">
        <v>59566</v>
      </c>
    </row>
    <row r="2697" spans="1:6" ht="12.75">
      <c r="A2697" s="66" t="s">
        <v>677</v>
      </c>
      <c r="B2697" s="66"/>
      <c r="C2697" s="66"/>
      <c r="D2697" s="66"/>
      <c r="E2697" s="66"/>
      <c r="F2697" s="4">
        <v>1638</v>
      </c>
    </row>
    <row r="2698" spans="1:6" ht="12.75">
      <c r="A2698" s="66" t="s">
        <v>678</v>
      </c>
      <c r="B2698" s="66"/>
      <c r="C2698" s="66"/>
      <c r="D2698" s="66"/>
      <c r="E2698" s="66"/>
      <c r="F2698" s="4">
        <v>897</v>
      </c>
    </row>
    <row r="2699" spans="1:6" ht="12.75">
      <c r="A2699" s="66" t="s">
        <v>679</v>
      </c>
      <c r="B2699" s="66"/>
      <c r="C2699" s="66"/>
      <c r="D2699" s="66"/>
      <c r="E2699" s="66"/>
      <c r="F2699" s="4">
        <v>19023</v>
      </c>
    </row>
    <row r="2700" spans="1:6" ht="12.75">
      <c r="A2700" s="66" t="s">
        <v>1110</v>
      </c>
      <c r="B2700" s="66"/>
      <c r="C2700" s="66"/>
      <c r="D2700" s="66"/>
      <c r="E2700" s="66"/>
      <c r="F2700" s="4">
        <v>308</v>
      </c>
    </row>
    <row r="2701" spans="1:6" ht="12.75">
      <c r="A2701" s="66" t="s">
        <v>680</v>
      </c>
      <c r="B2701" s="66"/>
      <c r="C2701" s="66"/>
      <c r="D2701" s="66"/>
      <c r="E2701" s="66"/>
      <c r="F2701" s="4">
        <v>4487</v>
      </c>
    </row>
    <row r="2702" spans="1:6" ht="12.75">
      <c r="A2702" s="66" t="s">
        <v>681</v>
      </c>
      <c r="B2702" s="66"/>
      <c r="C2702" s="66"/>
      <c r="D2702" s="66"/>
      <c r="E2702" s="66"/>
      <c r="F2702" s="4">
        <v>3589</v>
      </c>
    </row>
    <row r="2703" spans="1:6" ht="12.75">
      <c r="A2703" s="67" t="s">
        <v>682</v>
      </c>
      <c r="B2703" s="68"/>
      <c r="C2703" s="68"/>
      <c r="D2703" s="68"/>
      <c r="E2703" s="69"/>
      <c r="F2703" s="4">
        <v>8973</v>
      </c>
    </row>
    <row r="2704" spans="1:6" ht="12.75">
      <c r="A2704" s="85" t="s">
        <v>534</v>
      </c>
      <c r="B2704" s="86"/>
      <c r="C2704" s="86"/>
      <c r="D2704" s="86"/>
      <c r="E2704" s="87"/>
      <c r="F2704" s="5">
        <f>F2705+F2707+F2708+F2709+F2710</f>
        <v>219137</v>
      </c>
    </row>
    <row r="2705" spans="1:6" ht="12.75">
      <c r="A2705" s="70" t="s">
        <v>1255</v>
      </c>
      <c r="B2705" s="71"/>
      <c r="C2705" s="71"/>
      <c r="D2705" s="71"/>
      <c r="E2705" s="72"/>
      <c r="F2705" s="4">
        <v>206991</v>
      </c>
    </row>
    <row r="2706" spans="1:6" ht="12.75">
      <c r="A2706" s="70" t="s">
        <v>536</v>
      </c>
      <c r="B2706" s="71"/>
      <c r="C2706" s="71"/>
      <c r="D2706" s="71"/>
      <c r="E2706" s="72"/>
      <c r="F2706" s="4"/>
    </row>
    <row r="2707" spans="1:6" ht="12.75">
      <c r="A2707" s="67" t="s">
        <v>1256</v>
      </c>
      <c r="B2707" s="68"/>
      <c r="C2707" s="68"/>
      <c r="D2707" s="68"/>
      <c r="E2707" s="69"/>
      <c r="F2707" s="4">
        <v>5520</v>
      </c>
    </row>
    <row r="2708" spans="1:6" ht="12.75">
      <c r="A2708" s="67" t="s">
        <v>683</v>
      </c>
      <c r="B2708" s="68"/>
      <c r="C2708" s="68"/>
      <c r="D2708" s="68"/>
      <c r="E2708" s="69"/>
      <c r="F2708" s="4">
        <v>6268</v>
      </c>
    </row>
    <row r="2709" spans="1:6" ht="12.75">
      <c r="A2709" s="67" t="s">
        <v>1868</v>
      </c>
      <c r="B2709" s="68"/>
      <c r="C2709" s="68"/>
      <c r="D2709" s="68"/>
      <c r="E2709" s="69"/>
      <c r="F2709" s="4"/>
    </row>
    <row r="2710" spans="1:6" ht="12.75">
      <c r="A2710" s="70" t="s">
        <v>684</v>
      </c>
      <c r="B2710" s="71"/>
      <c r="C2710" s="71"/>
      <c r="D2710" s="71"/>
      <c r="E2710" s="72"/>
      <c r="F2710" s="4">
        <v>358</v>
      </c>
    </row>
    <row r="2711" spans="1:6" ht="12.75">
      <c r="A2711" s="88" t="s">
        <v>335</v>
      </c>
      <c r="B2711" s="88"/>
      <c r="C2711" s="88"/>
      <c r="D2711" s="88"/>
      <c r="E2711" s="88"/>
      <c r="F2711" s="5">
        <v>242139</v>
      </c>
    </row>
    <row r="2712" spans="1:6" ht="12.75">
      <c r="A2712" s="88" t="s">
        <v>685</v>
      </c>
      <c r="B2712" s="88"/>
      <c r="C2712" s="88"/>
      <c r="D2712" s="88"/>
      <c r="E2712" s="88"/>
      <c r="F2712" s="5">
        <v>50250</v>
      </c>
    </row>
    <row r="2713" spans="1:6" ht="12.75">
      <c r="A2713" s="88" t="s">
        <v>1424</v>
      </c>
      <c r="B2713" s="88"/>
      <c r="C2713" s="88"/>
      <c r="D2713" s="88"/>
      <c r="E2713" s="88"/>
      <c r="F2713" s="5">
        <v>87040</v>
      </c>
    </row>
    <row r="2714" spans="1:6" ht="12.75">
      <c r="A2714" s="85" t="s">
        <v>1425</v>
      </c>
      <c r="B2714" s="86"/>
      <c r="C2714" s="86"/>
      <c r="D2714" s="86"/>
      <c r="E2714" s="87"/>
      <c r="F2714" s="5">
        <v>449</v>
      </c>
    </row>
    <row r="2715" spans="1:6" ht="12.75">
      <c r="A2715" s="88" t="s">
        <v>199</v>
      </c>
      <c r="B2715" s="88"/>
      <c r="C2715" s="88"/>
      <c r="D2715" s="88"/>
      <c r="E2715" s="88"/>
      <c r="F2715" s="16">
        <f>F2683+F2693+F2704+F2711+F2712+F2713+F2714</f>
        <v>967586</v>
      </c>
    </row>
    <row r="2716" spans="1:6" ht="12.75">
      <c r="A2716" s="88" t="s">
        <v>200</v>
      </c>
      <c r="B2716" s="88"/>
      <c r="C2716" s="88"/>
      <c r="D2716" s="88"/>
      <c r="E2716" s="88"/>
      <c r="F2716" s="16">
        <f>F2715*6/100</f>
        <v>58055.16</v>
      </c>
    </row>
    <row r="2717" spans="1:6" ht="12.75">
      <c r="A2717" s="85" t="s">
        <v>245</v>
      </c>
      <c r="B2717" s="86"/>
      <c r="C2717" s="86"/>
      <c r="D2717" s="86"/>
      <c r="E2717" s="87"/>
      <c r="F2717" s="16">
        <f>C2724*6/100</f>
        <v>61538.46</v>
      </c>
    </row>
    <row r="2718" spans="1:6" ht="12.75">
      <c r="A2718" s="88" t="s">
        <v>198</v>
      </c>
      <c r="B2718" s="88"/>
      <c r="C2718" s="88"/>
      <c r="D2718" s="88"/>
      <c r="E2718" s="88"/>
      <c r="F2718" s="16">
        <f>SUM(F2715:F2716)</f>
        <v>1025641.16</v>
      </c>
    </row>
    <row r="2719" spans="1:6" ht="12.75">
      <c r="A2719" s="88" t="s">
        <v>1426</v>
      </c>
      <c r="B2719" s="88"/>
      <c r="C2719" s="88"/>
      <c r="D2719" s="88"/>
      <c r="E2719" s="88"/>
      <c r="F2719" s="18">
        <f>F2718/A2675/12</f>
        <v>11.429998083189574</v>
      </c>
    </row>
    <row r="2720" spans="1:6" ht="12.75">
      <c r="A2720" s="3" t="s">
        <v>271</v>
      </c>
      <c r="B2720" s="3"/>
      <c r="C2720" s="3"/>
      <c r="D2720" s="3"/>
      <c r="E2720" s="3"/>
      <c r="F2720" s="3"/>
    </row>
    <row r="2721" spans="1:6" ht="12.75">
      <c r="A2721" s="3"/>
      <c r="B2721" s="3"/>
      <c r="C2721" s="2"/>
      <c r="D2721" s="102"/>
      <c r="E2721" s="102"/>
      <c r="F2721" s="3"/>
    </row>
    <row r="2722" spans="1:6" ht="12.75">
      <c r="A2722" s="65" t="s">
        <v>337</v>
      </c>
      <c r="B2722" s="65"/>
      <c r="C2722" s="54">
        <f>F2713/F2718</f>
        <v>0.08486398888281746</v>
      </c>
      <c r="D2722" s="66" t="s">
        <v>1829</v>
      </c>
      <c r="E2722" s="66"/>
      <c r="F2722" s="3"/>
    </row>
    <row r="2723" spans="1:6" ht="12.75">
      <c r="A2723" s="3"/>
      <c r="B2723" s="3"/>
      <c r="C2723" s="3"/>
      <c r="D2723" s="3"/>
      <c r="E2723" s="3"/>
      <c r="F2723" s="3"/>
    </row>
    <row r="2724" spans="1:6" ht="12.75">
      <c r="A2724" s="5" t="s">
        <v>244</v>
      </c>
      <c r="B2724" s="5" t="s">
        <v>1427</v>
      </c>
      <c r="C2724" s="5">
        <v>1025641</v>
      </c>
      <c r="D2724" s="3"/>
      <c r="E2724" s="3"/>
      <c r="F2724" s="3"/>
    </row>
    <row r="2730" spans="1:6" ht="12.75">
      <c r="A2730" s="3"/>
      <c r="B2730" s="3"/>
      <c r="C2730" s="3"/>
      <c r="D2730" s="3"/>
      <c r="E2730" s="3"/>
      <c r="F2730" s="2" t="s">
        <v>596</v>
      </c>
    </row>
    <row r="2731" spans="1:6" ht="12.75">
      <c r="A2731" s="75" t="s">
        <v>263</v>
      </c>
      <c r="B2731" s="75"/>
      <c r="C2731" s="75"/>
      <c r="D2731" s="75"/>
      <c r="E2731" s="75"/>
      <c r="F2731" s="75"/>
    </row>
    <row r="2732" spans="1:6" ht="12.75">
      <c r="A2732" s="75" t="s">
        <v>264</v>
      </c>
      <c r="B2732" s="75"/>
      <c r="C2732" s="75"/>
      <c r="D2732" s="75"/>
      <c r="E2732" s="75"/>
      <c r="F2732" s="75"/>
    </row>
    <row r="2733" spans="1:6" ht="12.75">
      <c r="A2733" s="75" t="s">
        <v>597</v>
      </c>
      <c r="B2733" s="75"/>
      <c r="C2733" s="75"/>
      <c r="D2733" s="75"/>
      <c r="E2733" s="75"/>
      <c r="F2733" s="75"/>
    </row>
    <row r="2734" spans="1:6" ht="12.75">
      <c r="A2734" s="3"/>
      <c r="B2734" s="3"/>
      <c r="C2734" s="2"/>
      <c r="D2734" s="2"/>
      <c r="E2734" s="2"/>
      <c r="F2734" s="3"/>
    </row>
    <row r="2735" spans="1:6" ht="12.75">
      <c r="A2735" s="73" t="s">
        <v>237</v>
      </c>
      <c r="B2735" s="73"/>
      <c r="C2735" s="73"/>
      <c r="D2735" s="73"/>
      <c r="E2735" s="73"/>
      <c r="F2735" s="4" t="s">
        <v>192</v>
      </c>
    </row>
    <row r="2736" spans="1:6" ht="12.75">
      <c r="A2736" s="4" t="s">
        <v>193</v>
      </c>
      <c r="B2736" s="4" t="s">
        <v>261</v>
      </c>
      <c r="C2736" s="4" t="s">
        <v>194</v>
      </c>
      <c r="D2736" s="4" t="s">
        <v>196</v>
      </c>
      <c r="E2736" s="4" t="s">
        <v>195</v>
      </c>
      <c r="F2736" s="14">
        <v>9</v>
      </c>
    </row>
    <row r="2737" spans="1:6" ht="12.75">
      <c r="A2737" s="4">
        <v>4151.5</v>
      </c>
      <c r="B2737" s="6">
        <v>298</v>
      </c>
      <c r="C2737" s="31">
        <v>356.32</v>
      </c>
      <c r="D2737" s="6">
        <v>195</v>
      </c>
      <c r="E2737" s="6">
        <v>1620</v>
      </c>
      <c r="F2737" s="14" t="s">
        <v>306</v>
      </c>
    </row>
    <row r="2738" spans="1:6" ht="12.75">
      <c r="A2738" s="8"/>
      <c r="B2738" s="9"/>
      <c r="C2738" s="9"/>
      <c r="D2738" s="9"/>
      <c r="E2738" s="9"/>
      <c r="F2738" s="10"/>
    </row>
    <row r="2739" spans="1:6" ht="12.75">
      <c r="A2739" s="65" t="s">
        <v>201</v>
      </c>
      <c r="B2739" s="15" t="s">
        <v>1487</v>
      </c>
      <c r="C2739" s="74" t="s">
        <v>29</v>
      </c>
      <c r="D2739" s="13"/>
      <c r="E2739" s="13"/>
      <c r="F2739" s="13"/>
    </row>
    <row r="2740" spans="1:6" ht="12.75">
      <c r="A2740" s="65"/>
      <c r="B2740" s="15" t="s">
        <v>1488</v>
      </c>
      <c r="C2740" s="74"/>
      <c r="D2740" s="13"/>
      <c r="E2740" s="13"/>
      <c r="F2740" s="13"/>
    </row>
    <row r="2741" spans="1:6" ht="12.75">
      <c r="A2741" s="65"/>
      <c r="B2741" s="15" t="s">
        <v>1489</v>
      </c>
      <c r="C2741" s="74"/>
      <c r="D2741" s="13"/>
      <c r="E2741" s="13"/>
      <c r="F2741" s="13"/>
    </row>
    <row r="2742" spans="1:6" ht="12.75">
      <c r="A2742" s="22" t="s">
        <v>202</v>
      </c>
      <c r="B2742" s="15" t="s">
        <v>1490</v>
      </c>
      <c r="C2742" s="14" t="s">
        <v>1491</v>
      </c>
      <c r="D2742" s="13"/>
      <c r="E2742" s="13"/>
      <c r="F2742" s="13"/>
    </row>
    <row r="2743" spans="1:6" ht="12.75">
      <c r="A2743" s="10"/>
      <c r="B2743" s="8"/>
      <c r="C2743" s="10"/>
      <c r="D2743" s="13"/>
      <c r="E2743" s="13"/>
      <c r="F2743" s="13"/>
    </row>
    <row r="2744" spans="1:6" ht="12.75">
      <c r="A2744" s="88" t="s">
        <v>236</v>
      </c>
      <c r="B2744" s="88"/>
      <c r="C2744" s="88"/>
      <c r="D2744" s="88"/>
      <c r="E2744" s="88"/>
      <c r="F2744" s="5">
        <f>F2746+F2747+F2748+F2749+F2750+F2751</f>
        <v>66837</v>
      </c>
    </row>
    <row r="2745" spans="1:6" ht="12.75">
      <c r="A2745" s="66" t="s">
        <v>242</v>
      </c>
      <c r="B2745" s="66"/>
      <c r="C2745" s="66"/>
      <c r="D2745" s="66"/>
      <c r="E2745" s="66"/>
      <c r="F2745" s="5"/>
    </row>
    <row r="2746" spans="1:6" ht="12.75">
      <c r="A2746" s="66" t="s">
        <v>1492</v>
      </c>
      <c r="B2746" s="88"/>
      <c r="C2746" s="88"/>
      <c r="D2746" s="88"/>
      <c r="E2746" s="88"/>
      <c r="F2746" s="4">
        <v>33978</v>
      </c>
    </row>
    <row r="2747" spans="1:6" ht="12.75">
      <c r="A2747" s="66" t="s">
        <v>1493</v>
      </c>
      <c r="B2747" s="66"/>
      <c r="C2747" s="66"/>
      <c r="D2747" s="66"/>
      <c r="E2747" s="66"/>
      <c r="F2747" s="4">
        <v>18487</v>
      </c>
    </row>
    <row r="2748" spans="1:6" ht="12.75">
      <c r="A2748" s="66" t="s">
        <v>1494</v>
      </c>
      <c r="B2748" s="66"/>
      <c r="C2748" s="66"/>
      <c r="D2748" s="66"/>
      <c r="E2748" s="66"/>
      <c r="F2748" s="4">
        <v>2640</v>
      </c>
    </row>
    <row r="2749" spans="1:6" ht="12.75">
      <c r="A2749" s="66" t="s">
        <v>1495</v>
      </c>
      <c r="B2749" s="66"/>
      <c r="C2749" s="66"/>
      <c r="D2749" s="66"/>
      <c r="E2749" s="66"/>
      <c r="F2749" s="4">
        <v>498</v>
      </c>
    </row>
    <row r="2750" spans="1:6" ht="12.75">
      <c r="A2750" s="66" t="s">
        <v>1496</v>
      </c>
      <c r="B2750" s="66"/>
      <c r="C2750" s="66"/>
      <c r="D2750" s="66"/>
      <c r="E2750" s="66"/>
      <c r="F2750" s="4">
        <v>149</v>
      </c>
    </row>
    <row r="2751" spans="1:6" ht="12.75">
      <c r="A2751" s="66" t="s">
        <v>1497</v>
      </c>
      <c r="B2751" s="66"/>
      <c r="C2751" s="66"/>
      <c r="D2751" s="66"/>
      <c r="E2751" s="66"/>
      <c r="F2751" s="4">
        <v>11085</v>
      </c>
    </row>
    <row r="2752" spans="1:6" ht="12.75">
      <c r="A2752" s="88" t="s">
        <v>197</v>
      </c>
      <c r="B2752" s="88"/>
      <c r="C2752" s="88"/>
      <c r="D2752" s="88"/>
      <c r="E2752" s="88"/>
      <c r="F2752" s="5">
        <f>F2753+F2754+F2755+F2756+F2757+F2758+F2759+F2760+F2761+F2762</f>
        <v>154081</v>
      </c>
    </row>
    <row r="2753" spans="1:6" ht="12.75">
      <c r="A2753" s="66" t="s">
        <v>1498</v>
      </c>
      <c r="B2753" s="66"/>
      <c r="C2753" s="66"/>
      <c r="D2753" s="66"/>
      <c r="E2753" s="66"/>
      <c r="F2753" s="4">
        <v>29907</v>
      </c>
    </row>
    <row r="2754" spans="1:6" ht="12.75">
      <c r="A2754" s="66" t="s">
        <v>1499</v>
      </c>
      <c r="B2754" s="66"/>
      <c r="C2754" s="66"/>
      <c r="D2754" s="66"/>
      <c r="E2754" s="66"/>
      <c r="F2754" s="4">
        <v>10963</v>
      </c>
    </row>
    <row r="2755" spans="1:6" ht="12.75">
      <c r="A2755" s="66" t="s">
        <v>1500</v>
      </c>
      <c r="B2755" s="66"/>
      <c r="C2755" s="66"/>
      <c r="D2755" s="66"/>
      <c r="E2755" s="66"/>
      <c r="F2755" s="4">
        <v>91661</v>
      </c>
    </row>
    <row r="2756" spans="1:6" ht="12.75">
      <c r="A2756" s="66" t="s">
        <v>1174</v>
      </c>
      <c r="B2756" s="66"/>
      <c r="C2756" s="66"/>
      <c r="D2756" s="66"/>
      <c r="E2756" s="66"/>
      <c r="F2756" s="4">
        <v>948</v>
      </c>
    </row>
    <row r="2757" spans="1:6" ht="12.75">
      <c r="A2757" s="66" t="s">
        <v>1501</v>
      </c>
      <c r="B2757" s="66"/>
      <c r="C2757" s="66"/>
      <c r="D2757" s="66"/>
      <c r="E2757" s="66"/>
      <c r="F2757" s="4">
        <v>498</v>
      </c>
    </row>
    <row r="2758" spans="1:6" ht="12.75">
      <c r="A2758" s="66" t="s">
        <v>1502</v>
      </c>
      <c r="B2758" s="66"/>
      <c r="C2758" s="66"/>
      <c r="D2758" s="66"/>
      <c r="E2758" s="66"/>
      <c r="F2758" s="4">
        <v>10561</v>
      </c>
    </row>
    <row r="2759" spans="1:6" ht="12.75">
      <c r="A2759" s="66" t="s">
        <v>1819</v>
      </c>
      <c r="B2759" s="66"/>
      <c r="C2759" s="66"/>
      <c r="D2759" s="66"/>
      <c r="E2759" s="66"/>
      <c r="F2759" s="4">
        <v>77</v>
      </c>
    </row>
    <row r="2760" spans="1:6" ht="12.75">
      <c r="A2760" s="66" t="s">
        <v>1503</v>
      </c>
      <c r="B2760" s="66"/>
      <c r="C2760" s="66"/>
      <c r="D2760" s="66"/>
      <c r="E2760" s="66"/>
      <c r="F2760" s="4">
        <v>2491</v>
      </c>
    </row>
    <row r="2761" spans="1:6" ht="12.75">
      <c r="A2761" s="66" t="s">
        <v>1504</v>
      </c>
      <c r="B2761" s="66"/>
      <c r="C2761" s="66"/>
      <c r="D2761" s="66"/>
      <c r="E2761" s="66"/>
      <c r="F2761" s="4">
        <v>1993</v>
      </c>
    </row>
    <row r="2762" spans="1:6" ht="12.75">
      <c r="A2762" s="67" t="s">
        <v>1505</v>
      </c>
      <c r="B2762" s="68"/>
      <c r="C2762" s="68"/>
      <c r="D2762" s="68"/>
      <c r="E2762" s="69"/>
      <c r="F2762" s="4">
        <v>4982</v>
      </c>
    </row>
    <row r="2763" spans="1:6" ht="12.75">
      <c r="A2763" s="85" t="s">
        <v>534</v>
      </c>
      <c r="B2763" s="86"/>
      <c r="C2763" s="86"/>
      <c r="D2763" s="86"/>
      <c r="E2763" s="87"/>
      <c r="F2763" s="5">
        <f>F2764+F2766+F2767+F2768+F2769</f>
        <v>109680</v>
      </c>
    </row>
    <row r="2764" spans="1:6" ht="12.75">
      <c r="A2764" s="70" t="s">
        <v>1506</v>
      </c>
      <c r="B2764" s="71"/>
      <c r="C2764" s="71"/>
      <c r="D2764" s="71"/>
      <c r="E2764" s="72"/>
      <c r="F2764" s="4">
        <v>103495</v>
      </c>
    </row>
    <row r="2765" spans="1:6" ht="12.75">
      <c r="A2765" s="70" t="s">
        <v>536</v>
      </c>
      <c r="B2765" s="71"/>
      <c r="C2765" s="71"/>
      <c r="D2765" s="71"/>
      <c r="E2765" s="72"/>
      <c r="F2765" s="4"/>
    </row>
    <row r="2766" spans="1:6" ht="12.75">
      <c r="A2766" s="67" t="s">
        <v>1824</v>
      </c>
      <c r="B2766" s="68"/>
      <c r="C2766" s="68"/>
      <c r="D2766" s="68"/>
      <c r="E2766" s="69"/>
      <c r="F2766" s="4">
        <v>2760</v>
      </c>
    </row>
    <row r="2767" spans="1:6" ht="12.75">
      <c r="A2767" s="67" t="s">
        <v>1297</v>
      </c>
      <c r="B2767" s="68"/>
      <c r="C2767" s="68"/>
      <c r="D2767" s="68"/>
      <c r="E2767" s="69"/>
      <c r="F2767" s="4">
        <v>3134</v>
      </c>
    </row>
    <row r="2768" spans="1:6" ht="12.75">
      <c r="A2768" s="67" t="s">
        <v>1298</v>
      </c>
      <c r="B2768" s="68"/>
      <c r="C2768" s="68"/>
      <c r="D2768" s="68"/>
      <c r="E2768" s="69"/>
      <c r="F2768" s="4">
        <v>112</v>
      </c>
    </row>
    <row r="2769" spans="1:6" ht="12.75">
      <c r="A2769" s="70" t="s">
        <v>1121</v>
      </c>
      <c r="B2769" s="71"/>
      <c r="C2769" s="71"/>
      <c r="D2769" s="71"/>
      <c r="E2769" s="72"/>
      <c r="F2769" s="4">
        <v>179</v>
      </c>
    </row>
    <row r="2770" spans="1:6" ht="12.75">
      <c r="A2770" s="88" t="s">
        <v>335</v>
      </c>
      <c r="B2770" s="88"/>
      <c r="C2770" s="88"/>
      <c r="D2770" s="88"/>
      <c r="E2770" s="88"/>
      <c r="F2770" s="5">
        <v>86844</v>
      </c>
    </row>
    <row r="2771" spans="1:6" ht="12.75">
      <c r="A2771" s="88" t="s">
        <v>1507</v>
      </c>
      <c r="B2771" s="88"/>
      <c r="C2771" s="88"/>
      <c r="D2771" s="88"/>
      <c r="E2771" s="88"/>
      <c r="F2771" s="5">
        <v>27898</v>
      </c>
    </row>
    <row r="2772" spans="1:6" ht="12.75">
      <c r="A2772" s="88" t="s">
        <v>1508</v>
      </c>
      <c r="B2772" s="88"/>
      <c r="C2772" s="88"/>
      <c r="D2772" s="88"/>
      <c r="E2772" s="88"/>
      <c r="F2772" s="5">
        <v>48323</v>
      </c>
    </row>
    <row r="2773" spans="1:6" ht="12.75">
      <c r="A2773" s="85" t="s">
        <v>1509</v>
      </c>
      <c r="B2773" s="86"/>
      <c r="C2773" s="86"/>
      <c r="D2773" s="86"/>
      <c r="E2773" s="87"/>
      <c r="F2773" s="5">
        <v>249</v>
      </c>
    </row>
    <row r="2774" spans="1:6" ht="12.75">
      <c r="A2774" s="88" t="s">
        <v>199</v>
      </c>
      <c r="B2774" s="88"/>
      <c r="C2774" s="88"/>
      <c r="D2774" s="88"/>
      <c r="E2774" s="88"/>
      <c r="F2774" s="16">
        <f>F2744+F2752+F2763+F2770+F2771+F2772+F2773</f>
        <v>493912</v>
      </c>
    </row>
    <row r="2775" spans="1:6" ht="12.75">
      <c r="A2775" s="88" t="s">
        <v>200</v>
      </c>
      <c r="B2775" s="88"/>
      <c r="C2775" s="88"/>
      <c r="D2775" s="88"/>
      <c r="E2775" s="88"/>
      <c r="F2775" s="16">
        <f>F2774*6/100</f>
        <v>29634.72</v>
      </c>
    </row>
    <row r="2776" spans="1:6" ht="12.75">
      <c r="A2776" s="85" t="s">
        <v>245</v>
      </c>
      <c r="B2776" s="86"/>
      <c r="C2776" s="86"/>
      <c r="D2776" s="86"/>
      <c r="E2776" s="87"/>
      <c r="F2776" s="16">
        <f>C2784*6/100</f>
        <v>33417.9</v>
      </c>
    </row>
    <row r="2777" spans="1:6" ht="12.75">
      <c r="A2777" s="88" t="s">
        <v>198</v>
      </c>
      <c r="B2777" s="88"/>
      <c r="C2777" s="88"/>
      <c r="D2777" s="88"/>
      <c r="E2777" s="88"/>
      <c r="F2777" s="16">
        <f>SUM(F2774:F2776)</f>
        <v>556964.62</v>
      </c>
    </row>
    <row r="2778" spans="1:6" ht="12.75">
      <c r="A2778" s="88" t="s">
        <v>1510</v>
      </c>
      <c r="B2778" s="88"/>
      <c r="C2778" s="88"/>
      <c r="D2778" s="88"/>
      <c r="E2778" s="88"/>
      <c r="F2778" s="18">
        <f>F2777/A2737/12</f>
        <v>11.179987554699105</v>
      </c>
    </row>
    <row r="2779" spans="1:6" ht="12.75">
      <c r="A2779" s="3" t="s">
        <v>271</v>
      </c>
      <c r="B2779" s="3"/>
      <c r="C2779" s="3"/>
      <c r="D2779" s="3"/>
      <c r="E2779" s="3"/>
      <c r="F2779" s="3"/>
    </row>
    <row r="2780" spans="1:6" ht="12.75">
      <c r="A2780" s="3"/>
      <c r="B2780" s="3"/>
      <c r="C2780" s="2"/>
      <c r="D2780" s="3"/>
      <c r="E2780" s="3"/>
      <c r="F2780" s="3"/>
    </row>
    <row r="2781" spans="1:6" ht="12.75">
      <c r="A2781" s="66" t="s">
        <v>337</v>
      </c>
      <c r="B2781" s="66"/>
      <c r="C2781" s="54">
        <f>F2772/F2777</f>
        <v>0.08676134581043946</v>
      </c>
      <c r="D2781" s="66" t="s">
        <v>274</v>
      </c>
      <c r="E2781" s="66"/>
      <c r="F2781" s="3"/>
    </row>
    <row r="2782" spans="1:6" ht="12.75">
      <c r="A2782" s="2"/>
      <c r="B2782" s="2"/>
      <c r="C2782" s="2"/>
      <c r="D2782" s="2"/>
      <c r="E2782" s="2"/>
      <c r="F2782" s="2"/>
    </row>
    <row r="2783" spans="1:6" ht="12.75">
      <c r="A2783" s="2"/>
      <c r="B2783" s="2"/>
      <c r="C2783" s="2"/>
      <c r="D2783" s="2"/>
      <c r="E2783" s="2"/>
      <c r="F2783" s="2"/>
    </row>
    <row r="2784" spans="1:6" ht="12.75">
      <c r="A2784" s="5" t="s">
        <v>244</v>
      </c>
      <c r="B2784" s="5" t="s">
        <v>1511</v>
      </c>
      <c r="C2784" s="5">
        <v>556965</v>
      </c>
      <c r="D2784" s="3"/>
      <c r="E2784" s="3"/>
      <c r="F2784" s="3"/>
    </row>
    <row r="2792" spans="1:6" ht="12.75">
      <c r="A2792" s="3"/>
      <c r="B2792" s="3"/>
      <c r="C2792" s="3"/>
      <c r="D2792" s="3"/>
      <c r="E2792" s="3"/>
      <c r="F2792" s="2" t="s">
        <v>1512</v>
      </c>
    </row>
    <row r="2793" spans="1:6" ht="12.75">
      <c r="A2793" s="75" t="s">
        <v>263</v>
      </c>
      <c r="B2793" s="75"/>
      <c r="C2793" s="75"/>
      <c r="D2793" s="75"/>
      <c r="E2793" s="75"/>
      <c r="F2793" s="75"/>
    </row>
    <row r="2794" spans="1:6" ht="12.75">
      <c r="A2794" s="75" t="s">
        <v>264</v>
      </c>
      <c r="B2794" s="75"/>
      <c r="C2794" s="75"/>
      <c r="D2794" s="75"/>
      <c r="E2794" s="75"/>
      <c r="F2794" s="75"/>
    </row>
    <row r="2795" spans="1:6" ht="12.75">
      <c r="A2795" s="75" t="s">
        <v>1513</v>
      </c>
      <c r="B2795" s="75"/>
      <c r="C2795" s="75"/>
      <c r="D2795" s="75"/>
      <c r="E2795" s="75"/>
      <c r="F2795" s="75"/>
    </row>
    <row r="2796" spans="1:6" ht="12.75">
      <c r="A2796" s="3"/>
      <c r="B2796" s="3"/>
      <c r="C2796" s="2"/>
      <c r="D2796" s="2"/>
      <c r="E2796" s="2"/>
      <c r="F2796" s="3"/>
    </row>
    <row r="2797" spans="1:6" ht="12.75">
      <c r="A2797" s="73" t="s">
        <v>237</v>
      </c>
      <c r="B2797" s="73"/>
      <c r="C2797" s="73"/>
      <c r="D2797" s="73"/>
      <c r="E2797" s="73"/>
      <c r="F2797" s="4" t="s">
        <v>192</v>
      </c>
    </row>
    <row r="2798" spans="1:6" ht="12.75">
      <c r="A2798" s="4" t="s">
        <v>193</v>
      </c>
      <c r="B2798" s="4" t="s">
        <v>261</v>
      </c>
      <c r="C2798" s="4" t="s">
        <v>194</v>
      </c>
      <c r="D2798" s="4" t="s">
        <v>196</v>
      </c>
      <c r="E2798" s="4" t="s">
        <v>195</v>
      </c>
      <c r="F2798" s="100">
        <v>5</v>
      </c>
    </row>
    <row r="2799" spans="1:6" ht="12.75">
      <c r="A2799" s="4">
        <v>4338.2</v>
      </c>
      <c r="B2799" s="6">
        <v>415</v>
      </c>
      <c r="C2799" s="6">
        <v>646.5</v>
      </c>
      <c r="D2799" s="6">
        <v>300</v>
      </c>
      <c r="E2799" s="31">
        <v>3828.75</v>
      </c>
      <c r="F2799" s="101"/>
    </row>
    <row r="2800" spans="1:6" ht="12.75">
      <c r="A2800" s="8"/>
      <c r="B2800" s="9"/>
      <c r="C2800" s="9"/>
      <c r="D2800" s="9"/>
      <c r="E2800" s="9"/>
      <c r="F2800" s="10"/>
    </row>
    <row r="2801" spans="1:6" ht="12.75">
      <c r="A2801" s="65" t="s">
        <v>201</v>
      </c>
      <c r="B2801" s="15" t="s">
        <v>1514</v>
      </c>
      <c r="C2801" s="74" t="s">
        <v>686</v>
      </c>
      <c r="D2801" s="13"/>
      <c r="E2801" s="13"/>
      <c r="F2801" s="13"/>
    </row>
    <row r="2802" spans="1:6" ht="12.75">
      <c r="A2802" s="65"/>
      <c r="B2802" s="15" t="s">
        <v>687</v>
      </c>
      <c r="C2802" s="74"/>
      <c r="D2802" s="13"/>
      <c r="E2802" s="13"/>
      <c r="F2802" s="13"/>
    </row>
    <row r="2803" spans="1:6" ht="12.75">
      <c r="A2803" s="65"/>
      <c r="B2803" s="15" t="s">
        <v>688</v>
      </c>
      <c r="C2803" s="74"/>
      <c r="D2803" s="13"/>
      <c r="E2803" s="13"/>
      <c r="F2803" s="13"/>
    </row>
    <row r="2804" spans="1:6" ht="12.75">
      <c r="A2804" s="22" t="s">
        <v>202</v>
      </c>
      <c r="B2804" s="15" t="s">
        <v>689</v>
      </c>
      <c r="C2804" s="14" t="s">
        <v>1308</v>
      </c>
      <c r="D2804" s="13"/>
      <c r="E2804" s="13"/>
      <c r="F2804" s="13"/>
    </row>
    <row r="2805" spans="1:6" ht="12.75">
      <c r="A2805" s="10"/>
      <c r="B2805" s="8"/>
      <c r="C2805" s="10"/>
      <c r="D2805" s="13"/>
      <c r="E2805" s="13"/>
      <c r="F2805" s="13"/>
    </row>
    <row r="2806" spans="1:6" ht="12.75">
      <c r="A2806" s="88" t="s">
        <v>236</v>
      </c>
      <c r="B2806" s="88"/>
      <c r="C2806" s="88"/>
      <c r="D2806" s="88"/>
      <c r="E2806" s="88"/>
      <c r="F2806" s="5">
        <f>F2810+F2811+F2812+F2813+F2814</f>
        <v>111902</v>
      </c>
    </row>
    <row r="2807" spans="1:6" ht="12.75">
      <c r="A2807" s="66" t="s">
        <v>242</v>
      </c>
      <c r="B2807" s="66"/>
      <c r="C2807" s="66"/>
      <c r="D2807" s="66"/>
      <c r="E2807" s="66"/>
      <c r="F2807" s="5"/>
    </row>
    <row r="2808" spans="1:6" ht="12.75">
      <c r="A2808" s="66" t="s">
        <v>690</v>
      </c>
      <c r="B2808" s="88"/>
      <c r="C2808" s="88"/>
      <c r="D2808" s="88"/>
      <c r="E2808" s="88"/>
      <c r="F2808" s="4">
        <v>64922</v>
      </c>
    </row>
    <row r="2809" spans="1:6" ht="12.75">
      <c r="A2809" s="66" t="s">
        <v>691</v>
      </c>
      <c r="B2809" s="66"/>
      <c r="C2809" s="66"/>
      <c r="D2809" s="66"/>
      <c r="E2809" s="66"/>
      <c r="F2809" s="4">
        <v>31606</v>
      </c>
    </row>
    <row r="2810" spans="1:6" ht="12.75">
      <c r="A2810" s="66" t="s">
        <v>286</v>
      </c>
      <c r="B2810" s="66"/>
      <c r="C2810" s="66"/>
      <c r="D2810" s="66"/>
      <c r="E2810" s="66"/>
      <c r="F2810" s="4">
        <f>SUM(F2808:F2809)</f>
        <v>96528</v>
      </c>
    </row>
    <row r="2811" spans="1:6" ht="12.75">
      <c r="A2811" s="66" t="s">
        <v>692</v>
      </c>
      <c r="B2811" s="66"/>
      <c r="C2811" s="66"/>
      <c r="D2811" s="66"/>
      <c r="E2811" s="66"/>
      <c r="F2811" s="4">
        <v>2759</v>
      </c>
    </row>
    <row r="2812" spans="1:6" ht="12.75">
      <c r="A2812" s="66" t="s">
        <v>693</v>
      </c>
      <c r="B2812" s="66"/>
      <c r="C2812" s="66"/>
      <c r="D2812" s="66"/>
      <c r="E2812" s="66"/>
      <c r="F2812" s="4">
        <v>521</v>
      </c>
    </row>
    <row r="2813" spans="1:6" ht="12.75">
      <c r="A2813" s="66" t="s">
        <v>694</v>
      </c>
      <c r="B2813" s="66"/>
      <c r="C2813" s="66"/>
      <c r="D2813" s="66"/>
      <c r="E2813" s="66"/>
      <c r="F2813" s="4">
        <v>156</v>
      </c>
    </row>
    <row r="2814" spans="1:6" ht="12.75">
      <c r="A2814" s="66" t="s">
        <v>695</v>
      </c>
      <c r="B2814" s="66"/>
      <c r="C2814" s="66"/>
      <c r="D2814" s="66"/>
      <c r="E2814" s="66"/>
      <c r="F2814" s="4">
        <v>11938</v>
      </c>
    </row>
    <row r="2815" spans="1:6" ht="12.75">
      <c r="A2815" s="88" t="s">
        <v>197</v>
      </c>
      <c r="B2815" s="88"/>
      <c r="C2815" s="88"/>
      <c r="D2815" s="88"/>
      <c r="E2815" s="88"/>
      <c r="F2815" s="5">
        <f>F2816+F2817+F2818+F2819+F2820+F2821+F2822+F2823+F2824+F2825</f>
        <v>84930</v>
      </c>
    </row>
    <row r="2816" spans="1:6" ht="12.75">
      <c r="A2816" s="66" t="s">
        <v>696</v>
      </c>
      <c r="B2816" s="66"/>
      <c r="C2816" s="66"/>
      <c r="D2816" s="66"/>
      <c r="E2816" s="66"/>
      <c r="F2816" s="4">
        <v>32291</v>
      </c>
    </row>
    <row r="2817" spans="1:6" ht="12.75">
      <c r="A2817" s="66" t="s">
        <v>697</v>
      </c>
      <c r="B2817" s="66"/>
      <c r="C2817" s="66"/>
      <c r="D2817" s="66"/>
      <c r="E2817" s="66"/>
      <c r="F2817" s="4">
        <v>11837</v>
      </c>
    </row>
    <row r="2818" spans="1:6" ht="12.75">
      <c r="A2818" s="66" t="s">
        <v>698</v>
      </c>
      <c r="B2818" s="66"/>
      <c r="C2818" s="66"/>
      <c r="D2818" s="66"/>
      <c r="E2818" s="66"/>
      <c r="F2818" s="4">
        <v>17553</v>
      </c>
    </row>
    <row r="2819" spans="1:6" ht="12.75">
      <c r="A2819" s="66" t="s">
        <v>1411</v>
      </c>
      <c r="B2819" s="66"/>
      <c r="C2819" s="66"/>
      <c r="D2819" s="66"/>
      <c r="E2819" s="66"/>
      <c r="F2819" s="4">
        <v>1628</v>
      </c>
    </row>
    <row r="2820" spans="1:6" ht="12.75">
      <c r="A2820" s="66" t="s">
        <v>699</v>
      </c>
      <c r="B2820" s="66"/>
      <c r="C2820" s="66"/>
      <c r="D2820" s="66"/>
      <c r="E2820" s="66"/>
      <c r="F2820" s="4">
        <v>521</v>
      </c>
    </row>
    <row r="2821" spans="1:6" ht="12.75">
      <c r="A2821" s="66" t="s">
        <v>700</v>
      </c>
      <c r="B2821" s="66"/>
      <c r="C2821" s="66"/>
      <c r="D2821" s="66"/>
      <c r="E2821" s="66"/>
      <c r="F2821" s="4">
        <v>11036</v>
      </c>
    </row>
    <row r="2822" spans="1:6" ht="12.75">
      <c r="A2822" s="66" t="s">
        <v>1232</v>
      </c>
      <c r="B2822" s="66"/>
      <c r="C2822" s="66"/>
      <c r="D2822" s="66"/>
      <c r="E2822" s="66"/>
      <c r="F2822" s="4">
        <v>173</v>
      </c>
    </row>
    <row r="2823" spans="1:6" ht="12.75">
      <c r="A2823" s="66" t="s">
        <v>701</v>
      </c>
      <c r="B2823" s="66"/>
      <c r="C2823" s="66"/>
      <c r="D2823" s="66"/>
      <c r="E2823" s="66"/>
      <c r="F2823" s="4">
        <v>2603</v>
      </c>
    </row>
    <row r="2824" spans="1:6" ht="12.75">
      <c r="A2824" s="66" t="s">
        <v>702</v>
      </c>
      <c r="B2824" s="66"/>
      <c r="C2824" s="66"/>
      <c r="D2824" s="66"/>
      <c r="E2824" s="66"/>
      <c r="F2824" s="4">
        <v>2082</v>
      </c>
    </row>
    <row r="2825" spans="1:6" ht="12.75">
      <c r="A2825" s="67" t="s">
        <v>703</v>
      </c>
      <c r="B2825" s="68"/>
      <c r="C2825" s="68"/>
      <c r="D2825" s="68"/>
      <c r="E2825" s="69"/>
      <c r="F2825" s="4">
        <v>5206</v>
      </c>
    </row>
    <row r="2826" spans="1:6" ht="12.75">
      <c r="A2826" s="88" t="s">
        <v>300</v>
      </c>
      <c r="B2826" s="88"/>
      <c r="C2826" s="88"/>
      <c r="D2826" s="88"/>
      <c r="E2826" s="88"/>
      <c r="F2826" s="5">
        <v>143821</v>
      </c>
    </row>
    <row r="2827" spans="1:6" ht="12.75">
      <c r="A2827" s="88" t="s">
        <v>704</v>
      </c>
      <c r="B2827" s="88"/>
      <c r="C2827" s="88"/>
      <c r="D2827" s="88"/>
      <c r="E2827" s="88"/>
      <c r="F2827" s="5">
        <v>29153</v>
      </c>
    </row>
    <row r="2828" spans="1:6" ht="12.75">
      <c r="A2828" s="88" t="s">
        <v>705</v>
      </c>
      <c r="B2828" s="88"/>
      <c r="C2828" s="88"/>
      <c r="D2828" s="88"/>
      <c r="E2828" s="88"/>
      <c r="F2828" s="5">
        <v>50497</v>
      </c>
    </row>
    <row r="2829" spans="1:6" ht="12.75">
      <c r="A2829" s="85" t="s">
        <v>706</v>
      </c>
      <c r="B2829" s="86"/>
      <c r="C2829" s="86"/>
      <c r="D2829" s="86"/>
      <c r="E2829" s="87"/>
      <c r="F2829" s="5">
        <v>260</v>
      </c>
    </row>
    <row r="2830" spans="1:6" ht="12.75">
      <c r="A2830" s="88" t="s">
        <v>199</v>
      </c>
      <c r="B2830" s="88"/>
      <c r="C2830" s="88"/>
      <c r="D2830" s="88"/>
      <c r="E2830" s="88"/>
      <c r="F2830" s="16">
        <f>F2806+F2815+F2826+F2827+F2828+F2829</f>
        <v>420563</v>
      </c>
    </row>
    <row r="2831" spans="1:6" ht="12.75">
      <c r="A2831" s="88" t="s">
        <v>200</v>
      </c>
      <c r="B2831" s="88"/>
      <c r="C2831" s="88"/>
      <c r="D2831" s="88"/>
      <c r="E2831" s="88"/>
      <c r="F2831" s="16">
        <f>F2830*6/100</f>
        <v>25233.78</v>
      </c>
    </row>
    <row r="2832" spans="1:6" ht="12.75">
      <c r="A2832" s="85" t="s">
        <v>245</v>
      </c>
      <c r="B2832" s="86"/>
      <c r="C2832" s="86"/>
      <c r="D2832" s="86"/>
      <c r="E2832" s="87"/>
      <c r="F2832" s="16">
        <f>C2840*6/100</f>
        <v>28455.12</v>
      </c>
    </row>
    <row r="2833" spans="1:6" ht="12.75">
      <c r="A2833" s="88" t="s">
        <v>198</v>
      </c>
      <c r="B2833" s="88"/>
      <c r="C2833" s="88"/>
      <c r="D2833" s="88"/>
      <c r="E2833" s="88"/>
      <c r="F2833" s="16">
        <f>SUM(F2830:F2832)</f>
        <v>474251.9</v>
      </c>
    </row>
    <row r="2834" spans="1:6" ht="12.75">
      <c r="A2834" s="88" t="s">
        <v>707</v>
      </c>
      <c r="B2834" s="88"/>
      <c r="C2834" s="88"/>
      <c r="D2834" s="88"/>
      <c r="E2834" s="88"/>
      <c r="F2834" s="18">
        <f>F2833/A2799/12</f>
        <v>9.109997618059719</v>
      </c>
    </row>
    <row r="2835" spans="1:6" ht="12.75">
      <c r="A2835" s="3" t="s">
        <v>271</v>
      </c>
      <c r="B2835" s="3"/>
      <c r="C2835" s="3"/>
      <c r="D2835" s="3"/>
      <c r="E2835" s="3"/>
      <c r="F2835" s="3"/>
    </row>
    <row r="2836" spans="1:6" ht="12.75">
      <c r="A2836" s="3"/>
      <c r="B2836" s="3"/>
      <c r="C2836" s="2"/>
      <c r="D2836" s="3"/>
      <c r="E2836" s="3"/>
      <c r="F2836" s="3"/>
    </row>
    <row r="2837" spans="1:6" ht="12.75">
      <c r="A2837" s="66" t="s">
        <v>337</v>
      </c>
      <c r="B2837" s="66"/>
      <c r="C2837" s="54">
        <f>F2828/F2833</f>
        <v>0.1064771696223041</v>
      </c>
      <c r="D2837" s="66" t="s">
        <v>274</v>
      </c>
      <c r="E2837" s="66"/>
      <c r="F2837" s="3"/>
    </row>
    <row r="2838" spans="1:6" ht="12.75">
      <c r="A2838" s="3"/>
      <c r="B2838" s="3"/>
      <c r="C2838" s="3"/>
      <c r="D2838" s="3"/>
      <c r="E2838" s="3"/>
      <c r="F2838" s="3"/>
    </row>
    <row r="2839" spans="1:6" ht="12.75">
      <c r="A2839" s="51"/>
      <c r="B2839" s="51"/>
      <c r="C2839" s="51"/>
      <c r="D2839" s="51"/>
      <c r="E2839" s="51"/>
      <c r="F2839" s="3"/>
    </row>
    <row r="2840" spans="1:6" ht="12.75">
      <c r="A2840" s="5" t="s">
        <v>244</v>
      </c>
      <c r="B2840" s="5" t="s">
        <v>708</v>
      </c>
      <c r="C2840" s="5">
        <v>474252</v>
      </c>
      <c r="D2840" s="2"/>
      <c r="E2840" s="2"/>
      <c r="F2840" s="2"/>
    </row>
    <row r="2854" spans="1:6" ht="12.75">
      <c r="A2854" s="75"/>
      <c r="B2854" s="75"/>
      <c r="C2854" s="3"/>
      <c r="D2854" s="3"/>
      <c r="E2854" s="3"/>
      <c r="F2854" s="3" t="s">
        <v>1455</v>
      </c>
    </row>
    <row r="2855" spans="1:6" ht="12.75">
      <c r="A2855" s="75" t="s">
        <v>263</v>
      </c>
      <c r="B2855" s="75"/>
      <c r="C2855" s="75"/>
      <c r="D2855" s="75"/>
      <c r="E2855" s="75"/>
      <c r="F2855" s="75"/>
    </row>
    <row r="2856" spans="1:6" ht="12.75">
      <c r="A2856" s="75" t="s">
        <v>264</v>
      </c>
      <c r="B2856" s="75"/>
      <c r="C2856" s="75"/>
      <c r="D2856" s="75"/>
      <c r="E2856" s="75"/>
      <c r="F2856" s="75"/>
    </row>
    <row r="2857" spans="1:6" ht="12.75">
      <c r="A2857" s="75" t="s">
        <v>1456</v>
      </c>
      <c r="B2857" s="75"/>
      <c r="C2857" s="75"/>
      <c r="D2857" s="75"/>
      <c r="E2857" s="75"/>
      <c r="F2857" s="75"/>
    </row>
    <row r="2858" spans="1:6" ht="12.75">
      <c r="A2858" s="1"/>
      <c r="B2858" s="1"/>
      <c r="C2858" s="1"/>
      <c r="D2858" s="1"/>
      <c r="E2858" s="1"/>
      <c r="F2858" s="1"/>
    </row>
    <row r="2859" spans="1:6" ht="12.75">
      <c r="A2859" s="73" t="s">
        <v>237</v>
      </c>
      <c r="B2859" s="73"/>
      <c r="C2859" s="73"/>
      <c r="D2859" s="73"/>
      <c r="E2859" s="73"/>
      <c r="F2859" s="4" t="s">
        <v>192</v>
      </c>
    </row>
    <row r="2860" spans="1:6" ht="12.75">
      <c r="A2860" s="4" t="s">
        <v>193</v>
      </c>
      <c r="B2860" s="4" t="s">
        <v>261</v>
      </c>
      <c r="C2860" s="4" t="s">
        <v>194</v>
      </c>
      <c r="D2860" s="4" t="s">
        <v>196</v>
      </c>
      <c r="E2860" s="4" t="s">
        <v>195</v>
      </c>
      <c r="F2860" s="14">
        <v>9</v>
      </c>
    </row>
    <row r="2861" spans="1:6" ht="12.75">
      <c r="A2861" s="6">
        <v>1983.3</v>
      </c>
      <c r="B2861" s="6">
        <v>159</v>
      </c>
      <c r="C2861" s="6">
        <v>797.5</v>
      </c>
      <c r="D2861" s="6" t="s">
        <v>278</v>
      </c>
      <c r="E2861" s="6">
        <v>1121</v>
      </c>
      <c r="F2861" s="14" t="s">
        <v>306</v>
      </c>
    </row>
    <row r="2862" spans="1:6" ht="12.75">
      <c r="A2862" s="8"/>
      <c r="B2862" s="9"/>
      <c r="C2862" s="9"/>
      <c r="D2862" s="9"/>
      <c r="E2862" s="9"/>
      <c r="F2862" s="10"/>
    </row>
    <row r="2863" spans="1:6" ht="12.75">
      <c r="A2863" s="65" t="s">
        <v>201</v>
      </c>
      <c r="B2863" s="15" t="s">
        <v>1457</v>
      </c>
      <c r="C2863" s="74" t="s">
        <v>1458</v>
      </c>
      <c r="D2863" s="13"/>
      <c r="E2863" s="13"/>
      <c r="F2863" s="13"/>
    </row>
    <row r="2864" spans="1:6" ht="12.75">
      <c r="A2864" s="65"/>
      <c r="B2864" s="15" t="s">
        <v>1459</v>
      </c>
      <c r="C2864" s="74"/>
      <c r="D2864" s="13"/>
      <c r="E2864" s="13"/>
      <c r="F2864" s="13"/>
    </row>
    <row r="2865" spans="1:6" ht="12.75">
      <c r="A2865" s="22" t="s">
        <v>202</v>
      </c>
      <c r="B2865" s="15" t="s">
        <v>1460</v>
      </c>
      <c r="C2865" s="14" t="s">
        <v>1461</v>
      </c>
      <c r="D2865" s="13"/>
      <c r="E2865" s="13"/>
      <c r="F2865" s="13"/>
    </row>
    <row r="2866" spans="1:6" ht="12.75">
      <c r="A2866" s="10"/>
      <c r="B2866" s="8"/>
      <c r="C2866" s="10"/>
      <c r="D2866" s="13"/>
      <c r="E2866" s="13"/>
      <c r="F2866" s="13"/>
    </row>
    <row r="2867" spans="1:6" ht="12.75">
      <c r="A2867" s="88" t="s">
        <v>236</v>
      </c>
      <c r="B2867" s="88"/>
      <c r="C2867" s="88"/>
      <c r="D2867" s="88"/>
      <c r="E2867" s="88"/>
      <c r="F2867" s="5">
        <f>F2871+F2872+F2873+F2874+F2875</f>
        <v>52627</v>
      </c>
    </row>
    <row r="2868" spans="1:6" ht="12.75">
      <c r="A2868" s="66" t="s">
        <v>242</v>
      </c>
      <c r="B2868" s="66"/>
      <c r="C2868" s="66"/>
      <c r="D2868" s="66"/>
      <c r="E2868" s="66"/>
      <c r="F2868" s="5"/>
    </row>
    <row r="2869" spans="1:6" ht="12.75">
      <c r="A2869" s="66" t="s">
        <v>1462</v>
      </c>
      <c r="B2869" s="88"/>
      <c r="C2869" s="88"/>
      <c r="D2869" s="88"/>
      <c r="E2869" s="88"/>
      <c r="F2869" s="4">
        <v>36405</v>
      </c>
    </row>
    <row r="2870" spans="1:6" ht="12.75">
      <c r="A2870" s="66" t="s">
        <v>1463</v>
      </c>
      <c r="B2870" s="66"/>
      <c r="C2870" s="66"/>
      <c r="D2870" s="66"/>
      <c r="E2870" s="66"/>
      <c r="F2870" s="4">
        <v>10138</v>
      </c>
    </row>
    <row r="2871" spans="1:6" ht="12.75">
      <c r="A2871" s="66" t="s">
        <v>286</v>
      </c>
      <c r="B2871" s="66"/>
      <c r="C2871" s="66"/>
      <c r="D2871" s="66"/>
      <c r="E2871" s="66"/>
      <c r="F2871" s="4">
        <f>SUM(F2869:F2870)</f>
        <v>46543</v>
      </c>
    </row>
    <row r="2872" spans="1:6" ht="12.75">
      <c r="A2872" s="66" t="s">
        <v>1464</v>
      </c>
      <c r="B2872" s="66"/>
      <c r="C2872" s="66"/>
      <c r="D2872" s="66"/>
      <c r="E2872" s="66"/>
      <c r="F2872" s="4">
        <v>1261</v>
      </c>
    </row>
    <row r="2873" spans="1:6" ht="12.75">
      <c r="A2873" s="66" t="s">
        <v>1465</v>
      </c>
      <c r="B2873" s="66"/>
      <c r="C2873" s="66"/>
      <c r="D2873" s="66"/>
      <c r="E2873" s="66"/>
      <c r="F2873" s="4">
        <v>238</v>
      </c>
    </row>
    <row r="2874" spans="1:6" ht="12.75">
      <c r="A2874" s="66" t="s">
        <v>1466</v>
      </c>
      <c r="B2874" s="66"/>
      <c r="C2874" s="66"/>
      <c r="D2874" s="66"/>
      <c r="E2874" s="66"/>
      <c r="F2874" s="4">
        <v>71</v>
      </c>
    </row>
    <row r="2875" spans="1:6" ht="12.75">
      <c r="A2875" s="66" t="s">
        <v>1467</v>
      </c>
      <c r="B2875" s="66"/>
      <c r="C2875" s="66"/>
      <c r="D2875" s="66"/>
      <c r="E2875" s="66"/>
      <c r="F2875" s="4">
        <v>4514</v>
      </c>
    </row>
    <row r="2876" spans="1:6" ht="12.75">
      <c r="A2876" s="88" t="s">
        <v>197</v>
      </c>
      <c r="B2876" s="88"/>
      <c r="C2876" s="88"/>
      <c r="D2876" s="88"/>
      <c r="E2876" s="88"/>
      <c r="F2876" s="5">
        <f>F2877+F2878+F2879+F2880+F2881+F2882+F2883+F2884+F2885+F2886</f>
        <v>49801</v>
      </c>
    </row>
    <row r="2877" spans="1:6" ht="12.75">
      <c r="A2877" s="66" t="s">
        <v>1468</v>
      </c>
      <c r="B2877" s="66"/>
      <c r="C2877" s="66"/>
      <c r="D2877" s="66"/>
      <c r="E2877" s="66"/>
      <c r="F2877" s="4">
        <v>12245</v>
      </c>
    </row>
    <row r="2878" spans="1:6" ht="12.75">
      <c r="A2878" s="66" t="s">
        <v>1469</v>
      </c>
      <c r="B2878" s="66"/>
      <c r="C2878" s="66"/>
      <c r="D2878" s="66"/>
      <c r="E2878" s="66"/>
      <c r="F2878" s="4">
        <v>4488</v>
      </c>
    </row>
    <row r="2879" spans="1:6" ht="12.75">
      <c r="A2879" s="66" t="s">
        <v>1470</v>
      </c>
      <c r="B2879" s="66"/>
      <c r="C2879" s="66"/>
      <c r="D2879" s="66"/>
      <c r="E2879" s="66"/>
      <c r="F2879" s="4">
        <v>22767</v>
      </c>
    </row>
    <row r="2880" spans="1:6" ht="12.75">
      <c r="A2880" s="66" t="s">
        <v>1471</v>
      </c>
      <c r="B2880" s="66"/>
      <c r="C2880" s="66"/>
      <c r="D2880" s="66"/>
      <c r="E2880" s="66"/>
      <c r="F2880" s="4">
        <v>457</v>
      </c>
    </row>
    <row r="2881" spans="1:6" ht="12.75">
      <c r="A2881" s="66" t="s">
        <v>1472</v>
      </c>
      <c r="B2881" s="66"/>
      <c r="C2881" s="66"/>
      <c r="D2881" s="66"/>
      <c r="E2881" s="66"/>
      <c r="F2881" s="4">
        <v>238</v>
      </c>
    </row>
    <row r="2882" spans="1:6" ht="12.75">
      <c r="A2882" s="66" t="s">
        <v>1473</v>
      </c>
      <c r="B2882" s="66"/>
      <c r="C2882" s="66"/>
      <c r="D2882" s="66"/>
      <c r="E2882" s="66"/>
      <c r="F2882" s="4">
        <v>5046</v>
      </c>
    </row>
    <row r="2883" spans="1:6" ht="12.75">
      <c r="A2883" s="66" t="s">
        <v>1474</v>
      </c>
      <c r="B2883" s="66"/>
      <c r="C2883" s="66"/>
      <c r="D2883" s="66"/>
      <c r="E2883" s="66"/>
      <c r="F2883" s="4">
        <v>38</v>
      </c>
    </row>
    <row r="2884" spans="1:6" ht="12.75">
      <c r="A2884" s="66" t="s">
        <v>1475</v>
      </c>
      <c r="B2884" s="66"/>
      <c r="C2884" s="66"/>
      <c r="D2884" s="66"/>
      <c r="E2884" s="66"/>
      <c r="F2884" s="4">
        <v>1190</v>
      </c>
    </row>
    <row r="2885" spans="1:6" ht="12.75">
      <c r="A2885" s="66" t="s">
        <v>1476</v>
      </c>
      <c r="B2885" s="66"/>
      <c r="C2885" s="66"/>
      <c r="D2885" s="66"/>
      <c r="E2885" s="66"/>
      <c r="F2885" s="4">
        <v>952</v>
      </c>
    </row>
    <row r="2886" spans="1:6" ht="12.75">
      <c r="A2886" s="67" t="s">
        <v>1477</v>
      </c>
      <c r="B2886" s="68"/>
      <c r="C2886" s="68"/>
      <c r="D2886" s="68"/>
      <c r="E2886" s="69"/>
      <c r="F2886" s="4">
        <v>2380</v>
      </c>
    </row>
    <row r="2887" spans="1:6" ht="12.75">
      <c r="A2887" s="85" t="s">
        <v>534</v>
      </c>
      <c r="B2887" s="86"/>
      <c r="C2887" s="86"/>
      <c r="D2887" s="86"/>
      <c r="E2887" s="87"/>
      <c r="F2887" s="5">
        <f>F2888+F2890+F2891+F2892+F2893</f>
        <v>54785</v>
      </c>
    </row>
    <row r="2888" spans="1:6" ht="12.75">
      <c r="A2888" s="70" t="s">
        <v>1478</v>
      </c>
      <c r="B2888" s="71"/>
      <c r="C2888" s="71"/>
      <c r="D2888" s="71"/>
      <c r="E2888" s="72"/>
      <c r="F2888" s="4">
        <v>51748</v>
      </c>
    </row>
    <row r="2889" spans="1:6" ht="12.75">
      <c r="A2889" s="70" t="s">
        <v>1479</v>
      </c>
      <c r="B2889" s="71"/>
      <c r="C2889" s="71"/>
      <c r="D2889" s="71"/>
      <c r="E2889" s="72"/>
      <c r="F2889" s="4"/>
    </row>
    <row r="2890" spans="1:6" ht="12.75">
      <c r="A2890" s="67" t="s">
        <v>1480</v>
      </c>
      <c r="B2890" s="68"/>
      <c r="C2890" s="68"/>
      <c r="D2890" s="68"/>
      <c r="E2890" s="69"/>
      <c r="F2890" s="4">
        <v>1380</v>
      </c>
    </row>
    <row r="2891" spans="1:6" ht="12.75">
      <c r="A2891" s="67" t="s">
        <v>1481</v>
      </c>
      <c r="B2891" s="68"/>
      <c r="C2891" s="68"/>
      <c r="D2891" s="68"/>
      <c r="E2891" s="69"/>
      <c r="F2891" s="4">
        <v>1567</v>
      </c>
    </row>
    <row r="2892" spans="1:6" ht="12.75">
      <c r="A2892" s="67" t="s">
        <v>1868</v>
      </c>
      <c r="B2892" s="68"/>
      <c r="C2892" s="68"/>
      <c r="D2892" s="68"/>
      <c r="E2892" s="69"/>
      <c r="F2892" s="4"/>
    </row>
    <row r="2893" spans="1:6" ht="12.75">
      <c r="A2893" s="70" t="s">
        <v>411</v>
      </c>
      <c r="B2893" s="71"/>
      <c r="C2893" s="71"/>
      <c r="D2893" s="71"/>
      <c r="E2893" s="72"/>
      <c r="F2893" s="4">
        <v>90</v>
      </c>
    </row>
    <row r="2894" spans="1:6" ht="12.75">
      <c r="A2894" s="88" t="s">
        <v>335</v>
      </c>
      <c r="B2894" s="88"/>
      <c r="C2894" s="88"/>
      <c r="D2894" s="88"/>
      <c r="E2894" s="88"/>
      <c r="F2894" s="5">
        <v>42679</v>
      </c>
    </row>
    <row r="2895" spans="1:6" ht="12.75">
      <c r="A2895" s="88" t="s">
        <v>1482</v>
      </c>
      <c r="B2895" s="88"/>
      <c r="C2895" s="88"/>
      <c r="D2895" s="88"/>
      <c r="E2895" s="88"/>
      <c r="F2895" s="5">
        <v>13328</v>
      </c>
    </row>
    <row r="2896" spans="1:6" ht="12.75">
      <c r="A2896" s="88" t="s">
        <v>1483</v>
      </c>
      <c r="B2896" s="88"/>
      <c r="C2896" s="88"/>
      <c r="D2896" s="88"/>
      <c r="E2896" s="88"/>
      <c r="F2896" s="5">
        <v>23086</v>
      </c>
    </row>
    <row r="2897" spans="1:6" ht="12.75">
      <c r="A2897" s="85" t="s">
        <v>1484</v>
      </c>
      <c r="B2897" s="86"/>
      <c r="C2897" s="86"/>
      <c r="D2897" s="86"/>
      <c r="E2897" s="87"/>
      <c r="F2897" s="5">
        <v>119</v>
      </c>
    </row>
    <row r="2898" spans="1:6" ht="12.75">
      <c r="A2898" s="88" t="s">
        <v>199</v>
      </c>
      <c r="B2898" s="88"/>
      <c r="C2898" s="88"/>
      <c r="D2898" s="88"/>
      <c r="E2898" s="88"/>
      <c r="F2898" s="16">
        <f>F2867+F2876+F2887+F2894+F2895+F2896+F2897</f>
        <v>236425</v>
      </c>
    </row>
    <row r="2899" spans="1:6" ht="12.75">
      <c r="A2899" s="88" t="s">
        <v>200</v>
      </c>
      <c r="B2899" s="88"/>
      <c r="C2899" s="88"/>
      <c r="D2899" s="88"/>
      <c r="E2899" s="88"/>
      <c r="F2899" s="16">
        <f>F2898*6/100</f>
        <v>14185.5</v>
      </c>
    </row>
    <row r="2900" spans="1:6" ht="12.75">
      <c r="A2900" s="85" t="s">
        <v>245</v>
      </c>
      <c r="B2900" s="86"/>
      <c r="C2900" s="86"/>
      <c r="D2900" s="86"/>
      <c r="E2900" s="87"/>
      <c r="F2900" s="16">
        <f>C2908*6/100</f>
        <v>15996.42</v>
      </c>
    </row>
    <row r="2901" spans="1:6" ht="12.75">
      <c r="A2901" s="88" t="s">
        <v>198</v>
      </c>
      <c r="B2901" s="88"/>
      <c r="C2901" s="88"/>
      <c r="D2901" s="88"/>
      <c r="E2901" s="88"/>
      <c r="F2901" s="16">
        <f>SUM(F2898:F2900)</f>
        <v>266606.92</v>
      </c>
    </row>
    <row r="2902" spans="1:6" ht="12.75">
      <c r="A2902" s="88" t="s">
        <v>1485</v>
      </c>
      <c r="B2902" s="88"/>
      <c r="C2902" s="88"/>
      <c r="D2902" s="88"/>
      <c r="E2902" s="88"/>
      <c r="F2902" s="18">
        <f>F2901/A2861/12</f>
        <v>11.202159700163028</v>
      </c>
    </row>
    <row r="2903" spans="1:6" ht="12.75">
      <c r="A2903" s="32" t="s">
        <v>271</v>
      </c>
      <c r="B2903" s="32"/>
      <c r="C2903" s="32"/>
      <c r="D2903" s="32"/>
      <c r="E2903" s="32"/>
      <c r="F2903" s="58"/>
    </row>
    <row r="2904" spans="1:6" ht="12.75">
      <c r="A2904" s="3"/>
      <c r="B2904" s="3"/>
      <c r="C2904" s="3"/>
      <c r="D2904" s="3"/>
      <c r="E2904" s="3"/>
      <c r="F2904" s="3"/>
    </row>
    <row r="2905" spans="1:6" ht="12.75">
      <c r="A2905" s="66" t="s">
        <v>337</v>
      </c>
      <c r="B2905" s="66"/>
      <c r="C2905" s="54">
        <f>F2896/F2901</f>
        <v>0.0865919009154001</v>
      </c>
      <c r="D2905" s="66" t="s">
        <v>274</v>
      </c>
      <c r="E2905" s="66"/>
      <c r="F2905" s="3"/>
    </row>
    <row r="2906" spans="1:6" ht="12.75">
      <c r="A2906" s="3"/>
      <c r="B2906" s="3"/>
      <c r="C2906" s="62"/>
      <c r="D2906" s="2"/>
      <c r="E2906" s="2"/>
      <c r="F2906" s="3"/>
    </row>
    <row r="2907" spans="1:6" ht="12.75">
      <c r="A2907" s="3"/>
      <c r="B2907" s="3"/>
      <c r="C2907" s="62"/>
      <c r="D2907" s="2"/>
      <c r="E2907" s="2"/>
      <c r="F2907" s="3"/>
    </row>
    <row r="2908" spans="1:6" ht="12.75">
      <c r="A2908" s="25" t="s">
        <v>244</v>
      </c>
      <c r="B2908" s="5" t="s">
        <v>1486</v>
      </c>
      <c r="C2908" s="5">
        <v>266607</v>
      </c>
      <c r="D2908" s="2"/>
      <c r="E2908" s="2"/>
      <c r="F2908" s="3"/>
    </row>
    <row r="2916" spans="1:6" ht="12.75">
      <c r="A2916" s="3"/>
      <c r="B2916" s="3"/>
      <c r="C2916" s="3"/>
      <c r="D2916" s="3"/>
      <c r="E2916" s="3"/>
      <c r="F2916" s="2" t="s">
        <v>598</v>
      </c>
    </row>
    <row r="2917" spans="1:6" ht="12.75">
      <c r="A2917" s="75" t="s">
        <v>263</v>
      </c>
      <c r="B2917" s="75"/>
      <c r="C2917" s="75"/>
      <c r="D2917" s="75"/>
      <c r="E2917" s="75"/>
      <c r="F2917" s="75"/>
    </row>
    <row r="2918" spans="1:6" ht="12.75">
      <c r="A2918" s="75" t="s">
        <v>264</v>
      </c>
      <c r="B2918" s="75"/>
      <c r="C2918" s="75"/>
      <c r="D2918" s="75"/>
      <c r="E2918" s="75"/>
      <c r="F2918" s="75"/>
    </row>
    <row r="2919" spans="1:6" ht="12.75">
      <c r="A2919" s="75" t="s">
        <v>599</v>
      </c>
      <c r="B2919" s="75"/>
      <c r="C2919" s="75"/>
      <c r="D2919" s="75"/>
      <c r="E2919" s="75"/>
      <c r="F2919" s="75"/>
    </row>
    <row r="2920" spans="1:6" ht="12.75">
      <c r="A2920" s="3"/>
      <c r="B2920" s="3"/>
      <c r="C2920" s="2"/>
      <c r="D2920" s="2"/>
      <c r="E2920" s="2"/>
      <c r="F2920" s="3"/>
    </row>
    <row r="2921" spans="1:6" ht="12.75">
      <c r="A2921" s="73" t="s">
        <v>237</v>
      </c>
      <c r="B2921" s="73"/>
      <c r="C2921" s="73"/>
      <c r="D2921" s="73"/>
      <c r="E2921" s="73"/>
      <c r="F2921" s="4" t="s">
        <v>192</v>
      </c>
    </row>
    <row r="2922" spans="1:6" ht="12.75">
      <c r="A2922" s="4" t="s">
        <v>193</v>
      </c>
      <c r="B2922" s="4" t="s">
        <v>261</v>
      </c>
      <c r="C2922" s="4" t="s">
        <v>194</v>
      </c>
      <c r="D2922" s="4" t="s">
        <v>196</v>
      </c>
      <c r="E2922" s="4" t="s">
        <v>195</v>
      </c>
      <c r="F2922" s="14">
        <v>9</v>
      </c>
    </row>
    <row r="2923" spans="1:6" ht="12.75">
      <c r="A2923" s="4">
        <v>1966.9</v>
      </c>
      <c r="B2923" s="6">
        <v>226</v>
      </c>
      <c r="C2923" s="6">
        <v>505.9</v>
      </c>
      <c r="D2923" s="6" t="s">
        <v>278</v>
      </c>
      <c r="E2923" s="6">
        <v>1302.7</v>
      </c>
      <c r="F2923" s="14" t="s">
        <v>306</v>
      </c>
    </row>
    <row r="2924" spans="1:6" ht="12.75">
      <c r="A2924" s="8"/>
      <c r="B2924" s="9"/>
      <c r="C2924" s="9"/>
      <c r="D2924" s="9"/>
      <c r="E2924" s="9"/>
      <c r="F2924" s="10"/>
    </row>
    <row r="2925" spans="1:6" ht="12.75">
      <c r="A2925" s="65" t="s">
        <v>201</v>
      </c>
      <c r="B2925" s="15" t="s">
        <v>600</v>
      </c>
      <c r="C2925" s="74" t="s">
        <v>206</v>
      </c>
      <c r="D2925" s="13"/>
      <c r="E2925" s="13"/>
      <c r="F2925" s="13"/>
    </row>
    <row r="2926" spans="1:6" ht="12.75">
      <c r="A2926" s="65"/>
      <c r="B2926" s="15" t="s">
        <v>601</v>
      </c>
      <c r="C2926" s="74"/>
      <c r="D2926" s="13"/>
      <c r="E2926" s="13"/>
      <c r="F2926" s="13"/>
    </row>
    <row r="2927" spans="1:6" ht="12.75">
      <c r="A2927" s="22" t="s">
        <v>202</v>
      </c>
      <c r="B2927" s="15" t="s">
        <v>602</v>
      </c>
      <c r="C2927" s="14" t="s">
        <v>603</v>
      </c>
      <c r="D2927" s="13"/>
      <c r="E2927" s="13"/>
      <c r="F2927" s="13"/>
    </row>
    <row r="2928" spans="1:6" ht="12.75">
      <c r="A2928" s="10"/>
      <c r="B2928" s="8"/>
      <c r="C2928" s="10"/>
      <c r="D2928" s="13"/>
      <c r="E2928" s="13"/>
      <c r="F2928" s="13"/>
    </row>
    <row r="2929" spans="1:6" ht="12.75">
      <c r="A2929" s="88" t="s">
        <v>236</v>
      </c>
      <c r="B2929" s="88"/>
      <c r="C2929" s="88"/>
      <c r="D2929" s="88"/>
      <c r="E2929" s="88"/>
      <c r="F2929" s="5">
        <f>F2933+F2934+F2935+F2936+F2937</f>
        <v>49045</v>
      </c>
    </row>
    <row r="2930" spans="1:6" ht="12.75">
      <c r="A2930" s="66" t="s">
        <v>242</v>
      </c>
      <c r="B2930" s="66"/>
      <c r="C2930" s="66"/>
      <c r="D2930" s="66"/>
      <c r="E2930" s="66"/>
      <c r="F2930" s="5"/>
    </row>
    <row r="2931" spans="1:6" ht="12.75">
      <c r="A2931" s="66" t="s">
        <v>212</v>
      </c>
      <c r="B2931" s="88"/>
      <c r="C2931" s="88"/>
      <c r="D2931" s="88"/>
      <c r="E2931" s="88"/>
      <c r="F2931" s="4">
        <v>27306</v>
      </c>
    </row>
    <row r="2932" spans="1:6" ht="12.75">
      <c r="A2932" s="66" t="s">
        <v>604</v>
      </c>
      <c r="B2932" s="66"/>
      <c r="C2932" s="66"/>
      <c r="D2932" s="66"/>
      <c r="E2932" s="66"/>
      <c r="F2932" s="4">
        <v>14312</v>
      </c>
    </row>
    <row r="2933" spans="1:6" ht="12.75">
      <c r="A2933" s="66" t="s">
        <v>286</v>
      </c>
      <c r="B2933" s="66"/>
      <c r="C2933" s="66"/>
      <c r="D2933" s="66"/>
      <c r="E2933" s="66"/>
      <c r="F2933" s="4">
        <f>SUM(F2931:F2932)</f>
        <v>41618</v>
      </c>
    </row>
    <row r="2934" spans="1:6" ht="12.75">
      <c r="A2934" s="66" t="s">
        <v>605</v>
      </c>
      <c r="B2934" s="66"/>
      <c r="C2934" s="66"/>
      <c r="D2934" s="66"/>
      <c r="E2934" s="66"/>
      <c r="F2934" s="4">
        <v>1251</v>
      </c>
    </row>
    <row r="2935" spans="1:6" ht="12.75">
      <c r="A2935" s="66" t="s">
        <v>606</v>
      </c>
      <c r="B2935" s="66"/>
      <c r="C2935" s="66"/>
      <c r="D2935" s="66"/>
      <c r="E2935" s="66"/>
      <c r="F2935" s="4">
        <v>236</v>
      </c>
    </row>
    <row r="2936" spans="1:6" ht="12.75">
      <c r="A2936" s="66" t="s">
        <v>607</v>
      </c>
      <c r="B2936" s="66"/>
      <c r="C2936" s="66"/>
      <c r="D2936" s="66"/>
      <c r="E2936" s="66"/>
      <c r="F2936" s="4">
        <v>71</v>
      </c>
    </row>
    <row r="2937" spans="1:6" ht="12.75">
      <c r="A2937" s="66" t="s">
        <v>608</v>
      </c>
      <c r="B2937" s="66"/>
      <c r="C2937" s="66"/>
      <c r="D2937" s="66"/>
      <c r="E2937" s="66"/>
      <c r="F2937" s="4">
        <v>5869</v>
      </c>
    </row>
    <row r="2938" spans="1:6" ht="12.75">
      <c r="A2938" s="88" t="s">
        <v>197</v>
      </c>
      <c r="B2938" s="88"/>
      <c r="C2938" s="88"/>
      <c r="D2938" s="88"/>
      <c r="E2938" s="88"/>
      <c r="F2938" s="5">
        <f>F2939+F2940+F2941+F2942+F2943+F2944+F2945+F2946+F2947+F2948</f>
        <v>49025</v>
      </c>
    </row>
    <row r="2939" spans="1:6" ht="12.75">
      <c r="A2939" s="66" t="s">
        <v>609</v>
      </c>
      <c r="B2939" s="66"/>
      <c r="C2939" s="66"/>
      <c r="D2939" s="66"/>
      <c r="E2939" s="66"/>
      <c r="F2939" s="4">
        <v>15821</v>
      </c>
    </row>
    <row r="2940" spans="1:6" ht="12.75">
      <c r="A2940" s="66" t="s">
        <v>610</v>
      </c>
      <c r="B2940" s="66"/>
      <c r="C2940" s="66"/>
      <c r="D2940" s="66"/>
      <c r="E2940" s="66"/>
      <c r="F2940" s="4">
        <v>5799</v>
      </c>
    </row>
    <row r="2941" spans="1:6" ht="12.75">
      <c r="A2941" s="66" t="s">
        <v>611</v>
      </c>
      <c r="B2941" s="66"/>
      <c r="C2941" s="66"/>
      <c r="D2941" s="66"/>
      <c r="E2941" s="66"/>
      <c r="F2941" s="4">
        <v>12365</v>
      </c>
    </row>
    <row r="2942" spans="1:6" ht="12.75">
      <c r="A2942" s="66" t="s">
        <v>612</v>
      </c>
      <c r="B2942" s="66"/>
      <c r="C2942" s="66"/>
      <c r="D2942" s="66"/>
      <c r="E2942" s="66"/>
      <c r="F2942" s="4">
        <v>5278</v>
      </c>
    </row>
    <row r="2943" spans="1:6" ht="12.75">
      <c r="A2943" s="66" t="s">
        <v>613</v>
      </c>
      <c r="B2943" s="66"/>
      <c r="C2943" s="66"/>
      <c r="D2943" s="66"/>
      <c r="E2943" s="66"/>
      <c r="F2943" s="4">
        <v>236</v>
      </c>
    </row>
    <row r="2944" spans="1:6" ht="12.75">
      <c r="A2944" s="66" t="s">
        <v>614</v>
      </c>
      <c r="B2944" s="66"/>
      <c r="C2944" s="66"/>
      <c r="D2944" s="66"/>
      <c r="E2944" s="66"/>
      <c r="F2944" s="4">
        <v>5004</v>
      </c>
    </row>
    <row r="2945" spans="1:6" ht="12.75">
      <c r="A2945" s="66" t="s">
        <v>1005</v>
      </c>
      <c r="B2945" s="66"/>
      <c r="C2945" s="66"/>
      <c r="D2945" s="66"/>
      <c r="E2945" s="66"/>
      <c r="F2945" s="4">
        <v>38</v>
      </c>
    </row>
    <row r="2946" spans="1:6" ht="12.75">
      <c r="A2946" s="66" t="s">
        <v>615</v>
      </c>
      <c r="B2946" s="66"/>
      <c r="C2946" s="66"/>
      <c r="D2946" s="66"/>
      <c r="E2946" s="66"/>
      <c r="F2946" s="4">
        <v>1180</v>
      </c>
    </row>
    <row r="2947" spans="1:6" ht="12.75">
      <c r="A2947" s="66" t="s">
        <v>616</v>
      </c>
      <c r="B2947" s="66"/>
      <c r="C2947" s="66"/>
      <c r="D2947" s="66"/>
      <c r="E2947" s="66"/>
      <c r="F2947" s="4">
        <v>944</v>
      </c>
    </row>
    <row r="2948" spans="1:6" ht="12.75">
      <c r="A2948" s="67" t="s">
        <v>617</v>
      </c>
      <c r="B2948" s="68"/>
      <c r="C2948" s="68"/>
      <c r="D2948" s="68"/>
      <c r="E2948" s="69"/>
      <c r="F2948" s="4">
        <v>2360</v>
      </c>
    </row>
    <row r="2949" spans="1:6" ht="12.75">
      <c r="A2949" s="85" t="s">
        <v>534</v>
      </c>
      <c r="B2949" s="86"/>
      <c r="C2949" s="86"/>
      <c r="D2949" s="86"/>
      <c r="E2949" s="87"/>
      <c r="F2949" s="5">
        <f>F2950+F2952+F2953+F2954+F2955</f>
        <v>54841</v>
      </c>
    </row>
    <row r="2950" spans="1:6" ht="12.75">
      <c r="A2950" s="70" t="s">
        <v>535</v>
      </c>
      <c r="B2950" s="71"/>
      <c r="C2950" s="71"/>
      <c r="D2950" s="71"/>
      <c r="E2950" s="72"/>
      <c r="F2950" s="4">
        <v>51748</v>
      </c>
    </row>
    <row r="2951" spans="1:6" ht="12.75">
      <c r="A2951" s="70" t="s">
        <v>536</v>
      </c>
      <c r="B2951" s="71"/>
      <c r="C2951" s="71"/>
      <c r="D2951" s="71"/>
      <c r="E2951" s="72"/>
      <c r="F2951" s="4"/>
    </row>
    <row r="2952" spans="1:6" ht="12.75">
      <c r="A2952" s="67" t="s">
        <v>537</v>
      </c>
      <c r="B2952" s="68"/>
      <c r="C2952" s="68"/>
      <c r="D2952" s="68"/>
      <c r="E2952" s="69"/>
      <c r="F2952" s="4">
        <v>1380</v>
      </c>
    </row>
    <row r="2953" spans="1:6" ht="12.75">
      <c r="A2953" s="67" t="s">
        <v>538</v>
      </c>
      <c r="B2953" s="68"/>
      <c r="C2953" s="68"/>
      <c r="D2953" s="68"/>
      <c r="E2953" s="69"/>
      <c r="F2953" s="4">
        <v>1567</v>
      </c>
    </row>
    <row r="2954" spans="1:6" ht="12.75">
      <c r="A2954" s="67" t="s">
        <v>618</v>
      </c>
      <c r="B2954" s="68"/>
      <c r="C2954" s="68"/>
      <c r="D2954" s="68"/>
      <c r="E2954" s="69"/>
      <c r="F2954" s="4">
        <v>56</v>
      </c>
    </row>
    <row r="2955" spans="1:6" ht="12.75">
      <c r="A2955" s="70" t="s">
        <v>1922</v>
      </c>
      <c r="B2955" s="71"/>
      <c r="C2955" s="71"/>
      <c r="D2955" s="71"/>
      <c r="E2955" s="72"/>
      <c r="F2955" s="4">
        <v>90</v>
      </c>
    </row>
    <row r="2956" spans="1:6" ht="12.75">
      <c r="A2956" s="88" t="s">
        <v>335</v>
      </c>
      <c r="B2956" s="88"/>
      <c r="C2956" s="88"/>
      <c r="D2956" s="88"/>
      <c r="E2956" s="88"/>
      <c r="F2956" s="5">
        <v>44864</v>
      </c>
    </row>
    <row r="2957" spans="1:6" ht="12.75">
      <c r="A2957" s="88" t="s">
        <v>619</v>
      </c>
      <c r="B2957" s="88"/>
      <c r="C2957" s="88"/>
      <c r="D2957" s="88"/>
      <c r="E2957" s="88"/>
      <c r="F2957" s="5">
        <v>13218</v>
      </c>
    </row>
    <row r="2958" spans="1:6" ht="12.75">
      <c r="A2958" s="88" t="s">
        <v>620</v>
      </c>
      <c r="B2958" s="88"/>
      <c r="C2958" s="88"/>
      <c r="D2958" s="88"/>
      <c r="E2958" s="88"/>
      <c r="F2958" s="5">
        <v>22895</v>
      </c>
    </row>
    <row r="2959" spans="1:6" ht="12.75">
      <c r="A2959" s="85" t="s">
        <v>621</v>
      </c>
      <c r="B2959" s="86"/>
      <c r="C2959" s="86"/>
      <c r="D2959" s="86"/>
      <c r="E2959" s="87"/>
      <c r="F2959" s="5">
        <v>118</v>
      </c>
    </row>
    <row r="2960" spans="1:6" ht="12.75">
      <c r="A2960" s="88" t="s">
        <v>199</v>
      </c>
      <c r="B2960" s="88"/>
      <c r="C2960" s="88"/>
      <c r="D2960" s="88"/>
      <c r="E2960" s="88"/>
      <c r="F2960" s="16">
        <f>F2929+F2938+F2949+F2956+F2957+F2958+F2959</f>
        <v>234006</v>
      </c>
    </row>
    <row r="2961" spans="1:6" ht="12.75">
      <c r="A2961" s="88" t="s">
        <v>200</v>
      </c>
      <c r="B2961" s="88"/>
      <c r="C2961" s="88"/>
      <c r="D2961" s="88"/>
      <c r="E2961" s="88"/>
      <c r="F2961" s="16">
        <f>F2960*6/100</f>
        <v>14040.36</v>
      </c>
    </row>
    <row r="2962" spans="1:6" ht="12.75">
      <c r="A2962" s="85" t="s">
        <v>245</v>
      </c>
      <c r="B2962" s="86"/>
      <c r="C2962" s="86"/>
      <c r="D2962" s="86"/>
      <c r="E2962" s="87"/>
      <c r="F2962" s="16">
        <f>C2969*6/100</f>
        <v>15832.74</v>
      </c>
    </row>
    <row r="2963" spans="1:6" ht="12.75">
      <c r="A2963" s="88" t="s">
        <v>198</v>
      </c>
      <c r="B2963" s="88"/>
      <c r="C2963" s="88"/>
      <c r="D2963" s="88"/>
      <c r="E2963" s="88"/>
      <c r="F2963" s="16">
        <f>SUM(F2960:F2962)</f>
        <v>263879.1</v>
      </c>
    </row>
    <row r="2964" spans="1:6" ht="12.75">
      <c r="A2964" s="88" t="s">
        <v>622</v>
      </c>
      <c r="B2964" s="88"/>
      <c r="C2964" s="88"/>
      <c r="D2964" s="88"/>
      <c r="E2964" s="88"/>
      <c r="F2964" s="18">
        <f>F2963/A2923/12</f>
        <v>11.179991356957649</v>
      </c>
    </row>
    <row r="2965" spans="1:6" ht="12.75">
      <c r="A2965" s="3" t="s">
        <v>271</v>
      </c>
      <c r="B2965" s="3"/>
      <c r="C2965" s="3"/>
      <c r="D2965" s="3"/>
      <c r="E2965" s="3"/>
      <c r="F2965" s="3"/>
    </row>
    <row r="2966" spans="1:6" ht="12.75">
      <c r="A2966" s="3"/>
      <c r="B2966" s="3"/>
      <c r="C2966" s="3"/>
      <c r="D2966" s="3"/>
      <c r="E2966" s="3"/>
      <c r="F2966" s="3"/>
    </row>
    <row r="2967" spans="1:6" ht="12.75">
      <c r="A2967" s="66" t="s">
        <v>623</v>
      </c>
      <c r="B2967" s="66"/>
      <c r="C2967" s="54">
        <f>F2958/F2963</f>
        <v>0.08676321845875631</v>
      </c>
      <c r="D2967" s="66" t="s">
        <v>274</v>
      </c>
      <c r="E2967" s="66"/>
      <c r="F2967" s="3"/>
    </row>
    <row r="2968" spans="1:6" ht="12.75">
      <c r="A2968" s="3"/>
      <c r="B2968" s="3"/>
      <c r="C2968" s="2"/>
      <c r="D2968" s="2"/>
      <c r="E2968" s="3"/>
      <c r="F2968" s="3"/>
    </row>
    <row r="2969" spans="1:6" ht="12.75">
      <c r="A2969" s="5" t="s">
        <v>244</v>
      </c>
      <c r="B2969" s="5" t="s">
        <v>624</v>
      </c>
      <c r="C2969" s="5">
        <v>263879</v>
      </c>
      <c r="D2969" s="2"/>
      <c r="E2969" s="2"/>
      <c r="F2969" s="2"/>
    </row>
    <row r="2978" spans="1:6" ht="12.75">
      <c r="A2978" s="3"/>
      <c r="B2978" s="3"/>
      <c r="C2978" s="3"/>
      <c r="D2978" s="3"/>
      <c r="E2978" s="3"/>
      <c r="F2978" s="3" t="s">
        <v>1319</v>
      </c>
    </row>
    <row r="2979" spans="1:6" ht="12.75">
      <c r="A2979" s="75" t="s">
        <v>263</v>
      </c>
      <c r="B2979" s="75"/>
      <c r="C2979" s="75"/>
      <c r="D2979" s="75"/>
      <c r="E2979" s="75"/>
      <c r="F2979" s="75"/>
    </row>
    <row r="2980" spans="1:6" ht="12.75">
      <c r="A2980" s="75" t="s">
        <v>1320</v>
      </c>
      <c r="B2980" s="75"/>
      <c r="C2980" s="75"/>
      <c r="D2980" s="75"/>
      <c r="E2980" s="75"/>
      <c r="F2980" s="75"/>
    </row>
    <row r="2981" spans="1:6" ht="12.75">
      <c r="A2981" s="75" t="s">
        <v>1321</v>
      </c>
      <c r="B2981" s="75"/>
      <c r="C2981" s="75"/>
      <c r="D2981" s="75"/>
      <c r="E2981" s="75"/>
      <c r="F2981" s="75"/>
    </row>
    <row r="2982" spans="1:6" ht="12.75">
      <c r="A2982" s="3"/>
      <c r="B2982" s="3"/>
      <c r="C2982" s="2"/>
      <c r="D2982" s="2"/>
      <c r="E2982" s="2"/>
      <c r="F2982" s="3"/>
    </row>
    <row r="2983" spans="1:6" ht="12.75">
      <c r="A2983" s="73" t="s">
        <v>237</v>
      </c>
      <c r="B2983" s="73"/>
      <c r="C2983" s="73"/>
      <c r="D2983" s="73"/>
      <c r="E2983" s="73"/>
      <c r="F2983" s="4" t="s">
        <v>192</v>
      </c>
    </row>
    <row r="2984" spans="1:6" ht="12.75">
      <c r="A2984" s="4" t="s">
        <v>193</v>
      </c>
      <c r="B2984" s="4" t="s">
        <v>261</v>
      </c>
      <c r="C2984" s="4" t="s">
        <v>194</v>
      </c>
      <c r="D2984" s="4" t="s">
        <v>196</v>
      </c>
      <c r="E2984" s="4" t="s">
        <v>195</v>
      </c>
      <c r="F2984" s="14">
        <v>9</v>
      </c>
    </row>
    <row r="2985" spans="1:6" ht="12.75">
      <c r="A2985" s="4">
        <v>1983.6</v>
      </c>
      <c r="B2985" s="6">
        <v>194</v>
      </c>
      <c r="C2985" s="6">
        <v>572.2</v>
      </c>
      <c r="D2985" s="6" t="s">
        <v>278</v>
      </c>
      <c r="E2985" s="6" t="s">
        <v>1322</v>
      </c>
      <c r="F2985" s="14" t="s">
        <v>306</v>
      </c>
    </row>
    <row r="2986" spans="1:6" ht="12.75">
      <c r="A2986" s="8"/>
      <c r="B2986" s="9"/>
      <c r="C2986" s="9"/>
      <c r="D2986" s="9"/>
      <c r="E2986" s="9"/>
      <c r="F2986" s="10"/>
    </row>
    <row r="2987" spans="1:6" ht="12.75">
      <c r="A2987" s="65" t="s">
        <v>201</v>
      </c>
      <c r="B2987" s="15" t="s">
        <v>1323</v>
      </c>
      <c r="C2987" s="74" t="s">
        <v>1324</v>
      </c>
      <c r="D2987" s="13"/>
      <c r="E2987" s="13"/>
      <c r="F2987" s="13"/>
    </row>
    <row r="2988" spans="1:6" ht="12.75">
      <c r="A2988" s="65"/>
      <c r="B2988" s="15" t="s">
        <v>1325</v>
      </c>
      <c r="C2988" s="74"/>
      <c r="D2988" s="13"/>
      <c r="E2988" s="13"/>
      <c r="F2988" s="13"/>
    </row>
    <row r="2989" spans="1:6" ht="12.75">
      <c r="A2989" s="22" t="s">
        <v>202</v>
      </c>
      <c r="B2989" s="15" t="s">
        <v>1326</v>
      </c>
      <c r="C2989" s="14" t="s">
        <v>390</v>
      </c>
      <c r="D2989" s="13"/>
      <c r="E2989" s="13"/>
      <c r="F2989" s="13"/>
    </row>
    <row r="2990" spans="1:6" ht="12.75">
      <c r="A2990" s="10"/>
      <c r="B2990" s="8"/>
      <c r="C2990" s="10"/>
      <c r="D2990" s="13"/>
      <c r="E2990" s="13"/>
      <c r="F2990" s="13"/>
    </row>
    <row r="2991" spans="1:6" ht="12.75">
      <c r="A2991" s="88" t="s">
        <v>236</v>
      </c>
      <c r="B2991" s="88"/>
      <c r="C2991" s="88"/>
      <c r="D2991" s="88"/>
      <c r="E2991" s="88"/>
      <c r="F2991" s="5">
        <f>F2995+F2996+F2997+F2998+F2999</f>
        <v>50531</v>
      </c>
    </row>
    <row r="2992" spans="1:6" ht="12.75">
      <c r="A2992" s="66" t="s">
        <v>242</v>
      </c>
      <c r="B2992" s="66"/>
      <c r="C2992" s="66"/>
      <c r="D2992" s="66"/>
      <c r="E2992" s="66"/>
      <c r="F2992" s="5"/>
    </row>
    <row r="2993" spans="1:6" ht="12.75">
      <c r="A2993" s="66" t="s">
        <v>1327</v>
      </c>
      <c r="B2993" s="88"/>
      <c r="C2993" s="88"/>
      <c r="D2993" s="88"/>
      <c r="E2993" s="88"/>
      <c r="F2993" s="4">
        <v>33371</v>
      </c>
    </row>
    <row r="2994" spans="1:6" ht="12.75">
      <c r="A2994" s="66" t="s">
        <v>394</v>
      </c>
      <c r="B2994" s="66"/>
      <c r="C2994" s="66"/>
      <c r="D2994" s="66"/>
      <c r="E2994" s="66"/>
      <c r="F2994" s="4">
        <v>11927</v>
      </c>
    </row>
    <row r="2995" spans="1:6" ht="12.75">
      <c r="A2995" s="66" t="s">
        <v>286</v>
      </c>
      <c r="B2995" s="66"/>
      <c r="C2995" s="66"/>
      <c r="D2995" s="66"/>
      <c r="E2995" s="66"/>
      <c r="F2995" s="4">
        <f>SUM(F2993:F2994)</f>
        <v>45298</v>
      </c>
    </row>
    <row r="2996" spans="1:6" ht="12.75">
      <c r="A2996" s="66" t="s">
        <v>1328</v>
      </c>
      <c r="B2996" s="66"/>
      <c r="C2996" s="66"/>
      <c r="D2996" s="66"/>
      <c r="E2996" s="66"/>
      <c r="F2996" s="4">
        <v>1262</v>
      </c>
    </row>
    <row r="2997" spans="1:6" ht="12.75">
      <c r="A2997" s="66" t="s">
        <v>1329</v>
      </c>
      <c r="B2997" s="66"/>
      <c r="C2997" s="66"/>
      <c r="D2997" s="66"/>
      <c r="E2997" s="66"/>
      <c r="F2997" s="4">
        <v>238</v>
      </c>
    </row>
    <row r="2998" spans="1:6" ht="12.75">
      <c r="A2998" s="66" t="s">
        <v>1330</v>
      </c>
      <c r="B2998" s="66"/>
      <c r="C2998" s="66"/>
      <c r="D2998" s="66"/>
      <c r="E2998" s="66"/>
      <c r="F2998" s="4">
        <v>71</v>
      </c>
    </row>
    <row r="2999" spans="1:6" ht="12.75">
      <c r="A2999" s="66" t="s">
        <v>1331</v>
      </c>
      <c r="B2999" s="66"/>
      <c r="C2999" s="66"/>
      <c r="D2999" s="66"/>
      <c r="E2999" s="66"/>
      <c r="F2999" s="4">
        <v>3662</v>
      </c>
    </row>
    <row r="3000" spans="1:6" ht="12.75">
      <c r="A3000" s="88" t="s">
        <v>197</v>
      </c>
      <c r="B3000" s="88"/>
      <c r="C3000" s="88"/>
      <c r="D3000" s="88"/>
      <c r="E3000" s="88"/>
      <c r="F3000" s="5">
        <f>F3001+F3002+F3003+F3004+F3005+F3006+F3007+F3008+F3009+F3010</f>
        <v>68568</v>
      </c>
    </row>
    <row r="3001" spans="1:6" ht="12.75">
      <c r="A3001" s="66" t="s">
        <v>1332</v>
      </c>
      <c r="B3001" s="66"/>
      <c r="C3001" s="66"/>
      <c r="D3001" s="66"/>
      <c r="E3001" s="66"/>
      <c r="F3001" s="4">
        <v>9861</v>
      </c>
    </row>
    <row r="3002" spans="1:6" ht="12.75">
      <c r="A3002" s="66" t="s">
        <v>1333</v>
      </c>
      <c r="B3002" s="66"/>
      <c r="C3002" s="66"/>
      <c r="D3002" s="66"/>
      <c r="E3002" s="66"/>
      <c r="F3002" s="4">
        <v>3615</v>
      </c>
    </row>
    <row r="3003" spans="1:6" ht="12.75">
      <c r="A3003" s="66" t="s">
        <v>1334</v>
      </c>
      <c r="B3003" s="66"/>
      <c r="C3003" s="66"/>
      <c r="D3003" s="66"/>
      <c r="E3003" s="66"/>
      <c r="F3003" s="4">
        <v>44809</v>
      </c>
    </row>
    <row r="3004" spans="1:6" ht="12.75">
      <c r="A3004" s="66" t="s">
        <v>1335</v>
      </c>
      <c r="B3004" s="66"/>
      <c r="C3004" s="66"/>
      <c r="D3004" s="66"/>
      <c r="E3004" s="66"/>
      <c r="F3004" s="4">
        <v>439</v>
      </c>
    </row>
    <row r="3005" spans="1:6" ht="12.75">
      <c r="A3005" s="66" t="s">
        <v>1336</v>
      </c>
      <c r="B3005" s="66"/>
      <c r="C3005" s="66"/>
      <c r="D3005" s="66"/>
      <c r="E3005" s="66"/>
      <c r="F3005" s="4">
        <v>238</v>
      </c>
    </row>
    <row r="3006" spans="1:6" ht="12.75">
      <c r="A3006" s="66" t="s">
        <v>1337</v>
      </c>
      <c r="B3006" s="66"/>
      <c r="C3006" s="66"/>
      <c r="D3006" s="66"/>
      <c r="E3006" s="66"/>
      <c r="F3006" s="4">
        <v>5046</v>
      </c>
    </row>
    <row r="3007" spans="1:6" ht="12.75">
      <c r="A3007" s="66" t="s">
        <v>1474</v>
      </c>
      <c r="B3007" s="66"/>
      <c r="C3007" s="66"/>
      <c r="D3007" s="66"/>
      <c r="E3007" s="66"/>
      <c r="F3007" s="4">
        <v>38</v>
      </c>
    </row>
    <row r="3008" spans="1:6" ht="12.75">
      <c r="A3008" s="66" t="s">
        <v>1338</v>
      </c>
      <c r="B3008" s="66"/>
      <c r="C3008" s="66"/>
      <c r="D3008" s="66"/>
      <c r="E3008" s="66"/>
      <c r="F3008" s="4">
        <v>1190</v>
      </c>
    </row>
    <row r="3009" spans="1:6" ht="12.75">
      <c r="A3009" s="66" t="s">
        <v>1339</v>
      </c>
      <c r="B3009" s="66"/>
      <c r="C3009" s="66"/>
      <c r="D3009" s="66"/>
      <c r="E3009" s="66"/>
      <c r="F3009" s="4">
        <v>952</v>
      </c>
    </row>
    <row r="3010" spans="1:6" ht="12.75">
      <c r="A3010" s="67" t="s">
        <v>1340</v>
      </c>
      <c r="B3010" s="68"/>
      <c r="C3010" s="68"/>
      <c r="D3010" s="68"/>
      <c r="E3010" s="69"/>
      <c r="F3010" s="4">
        <v>2380</v>
      </c>
    </row>
    <row r="3011" spans="1:6" ht="12.75">
      <c r="A3011" s="85" t="s">
        <v>534</v>
      </c>
      <c r="B3011" s="86"/>
      <c r="C3011" s="86"/>
      <c r="D3011" s="86"/>
      <c r="E3011" s="87"/>
      <c r="F3011" s="5">
        <f>F3012+F3014+F3015+F3016+F3017</f>
        <v>54841</v>
      </c>
    </row>
    <row r="3012" spans="1:6" ht="12.75">
      <c r="A3012" s="70" t="s">
        <v>1920</v>
      </c>
      <c r="B3012" s="71"/>
      <c r="C3012" s="71"/>
      <c r="D3012" s="71"/>
      <c r="E3012" s="72"/>
      <c r="F3012" s="4">
        <v>51748</v>
      </c>
    </row>
    <row r="3013" spans="1:6" ht="12.75">
      <c r="A3013" s="70" t="s">
        <v>536</v>
      </c>
      <c r="B3013" s="71"/>
      <c r="C3013" s="71"/>
      <c r="D3013" s="71"/>
      <c r="E3013" s="72"/>
      <c r="F3013" s="4"/>
    </row>
    <row r="3014" spans="1:6" ht="12.75">
      <c r="A3014" s="67" t="s">
        <v>537</v>
      </c>
      <c r="B3014" s="68"/>
      <c r="C3014" s="68"/>
      <c r="D3014" s="68"/>
      <c r="E3014" s="69"/>
      <c r="F3014" s="4">
        <v>1380</v>
      </c>
    </row>
    <row r="3015" spans="1:6" ht="12.75">
      <c r="A3015" s="67" t="s">
        <v>538</v>
      </c>
      <c r="B3015" s="68"/>
      <c r="C3015" s="68"/>
      <c r="D3015" s="68"/>
      <c r="E3015" s="69"/>
      <c r="F3015" s="4">
        <v>1567</v>
      </c>
    </row>
    <row r="3016" spans="1:6" ht="12.75">
      <c r="A3016" s="67" t="s">
        <v>58</v>
      </c>
      <c r="B3016" s="68"/>
      <c r="C3016" s="68"/>
      <c r="D3016" s="68"/>
      <c r="E3016" s="69"/>
      <c r="F3016" s="4">
        <v>56</v>
      </c>
    </row>
    <row r="3017" spans="1:6" ht="12.75">
      <c r="A3017" s="70" t="s">
        <v>1922</v>
      </c>
      <c r="B3017" s="71"/>
      <c r="C3017" s="71"/>
      <c r="D3017" s="71"/>
      <c r="E3017" s="72"/>
      <c r="F3017" s="4">
        <v>90</v>
      </c>
    </row>
    <row r="3018" spans="1:6" ht="12.75">
      <c r="A3018" s="88" t="s">
        <v>335</v>
      </c>
      <c r="B3018" s="88"/>
      <c r="C3018" s="88"/>
      <c r="D3018" s="88"/>
      <c r="E3018" s="88"/>
      <c r="F3018" s="5">
        <v>25514</v>
      </c>
    </row>
    <row r="3019" spans="1:6" ht="12.75">
      <c r="A3019" s="88" t="s">
        <v>1341</v>
      </c>
      <c r="B3019" s="88"/>
      <c r="C3019" s="88"/>
      <c r="D3019" s="88"/>
      <c r="E3019" s="88"/>
      <c r="F3019" s="5">
        <v>13330</v>
      </c>
    </row>
    <row r="3020" spans="1:6" ht="12.75">
      <c r="A3020" s="88" t="s">
        <v>1342</v>
      </c>
      <c r="B3020" s="88"/>
      <c r="C3020" s="88"/>
      <c r="D3020" s="88"/>
      <c r="E3020" s="88"/>
      <c r="F3020" s="5">
        <v>23089</v>
      </c>
    </row>
    <row r="3021" spans="1:6" ht="12.75">
      <c r="A3021" s="85" t="s">
        <v>1343</v>
      </c>
      <c r="B3021" s="86"/>
      <c r="C3021" s="86"/>
      <c r="D3021" s="86"/>
      <c r="E3021" s="87"/>
      <c r="F3021" s="5">
        <v>119</v>
      </c>
    </row>
    <row r="3022" spans="1:6" ht="12.75">
      <c r="A3022" s="88" t="s">
        <v>199</v>
      </c>
      <c r="B3022" s="88"/>
      <c r="C3022" s="88"/>
      <c r="D3022" s="88"/>
      <c r="E3022" s="88"/>
      <c r="F3022" s="16">
        <f>F2991+F3000+F3011+F3018+F3019+F3020+F3021</f>
        <v>235992</v>
      </c>
    </row>
    <row r="3023" spans="1:6" ht="12.75">
      <c r="A3023" s="88" t="s">
        <v>200</v>
      </c>
      <c r="B3023" s="88"/>
      <c r="C3023" s="88"/>
      <c r="D3023" s="88"/>
      <c r="E3023" s="88"/>
      <c r="F3023" s="16">
        <f>F3022*6/100</f>
        <v>14159.52</v>
      </c>
    </row>
    <row r="3024" spans="1:6" ht="12.75">
      <c r="A3024" s="85" t="s">
        <v>245</v>
      </c>
      <c r="B3024" s="86"/>
      <c r="C3024" s="86"/>
      <c r="D3024" s="86"/>
      <c r="E3024" s="87"/>
      <c r="F3024" s="16">
        <f>C3032*6/100</f>
        <v>15967.14</v>
      </c>
    </row>
    <row r="3025" spans="1:6" ht="12.75">
      <c r="A3025" s="88" t="s">
        <v>198</v>
      </c>
      <c r="B3025" s="88"/>
      <c r="C3025" s="88"/>
      <c r="D3025" s="88"/>
      <c r="E3025" s="88"/>
      <c r="F3025" s="16">
        <f>SUM(F3022:F3024)</f>
        <v>266118.66</v>
      </c>
    </row>
    <row r="3026" spans="1:6" ht="12.75">
      <c r="A3026" s="88" t="s">
        <v>1344</v>
      </c>
      <c r="B3026" s="88"/>
      <c r="C3026" s="88"/>
      <c r="D3026" s="88"/>
      <c r="E3026" s="88"/>
      <c r="F3026" s="18">
        <f>F3025/A2985/12</f>
        <v>11.17995311554749</v>
      </c>
    </row>
    <row r="3027" spans="1:6" ht="12.75">
      <c r="A3027" s="3" t="s">
        <v>271</v>
      </c>
      <c r="B3027" s="3"/>
      <c r="C3027" s="3"/>
      <c r="D3027" s="3"/>
      <c r="E3027" s="3"/>
      <c r="F3027" s="3"/>
    </row>
    <row r="3028" spans="1:6" ht="12.75">
      <c r="A3028" s="3"/>
      <c r="B3028" s="3"/>
      <c r="C3028" s="3"/>
      <c r="D3028" s="3"/>
      <c r="E3028" s="3"/>
      <c r="F3028" s="3"/>
    </row>
    <row r="3029" spans="1:6" ht="12.75">
      <c r="A3029" s="66" t="s">
        <v>337</v>
      </c>
      <c r="B3029" s="66"/>
      <c r="C3029" s="54">
        <f>F3020/F3025</f>
        <v>0.08676204817805712</v>
      </c>
      <c r="D3029" s="66" t="s">
        <v>274</v>
      </c>
      <c r="E3029" s="66"/>
      <c r="F3029" s="3"/>
    </row>
    <row r="3030" spans="1:6" ht="12.75">
      <c r="A3030" s="2"/>
      <c r="B3030" s="2"/>
      <c r="C3030" s="2"/>
      <c r="D3030" s="2"/>
      <c r="E3030" s="2"/>
      <c r="F3030" s="2"/>
    </row>
    <row r="3031" spans="1:6" ht="12.75">
      <c r="A3031" s="2"/>
      <c r="B3031" s="2"/>
      <c r="C3031" s="2"/>
      <c r="D3031" s="2"/>
      <c r="E3031" s="2"/>
      <c r="F3031" s="2"/>
    </row>
    <row r="3032" spans="1:6" ht="12.75">
      <c r="A3032" s="5" t="s">
        <v>244</v>
      </c>
      <c r="B3032" s="5" t="s">
        <v>1345</v>
      </c>
      <c r="C3032" s="5">
        <v>266119</v>
      </c>
      <c r="D3032" s="3"/>
      <c r="E3032" s="3"/>
      <c r="F3032" s="3"/>
    </row>
    <row r="3040" spans="1:6" ht="12.75">
      <c r="A3040" s="3"/>
      <c r="B3040" s="3"/>
      <c r="C3040" s="3"/>
      <c r="D3040" s="3"/>
      <c r="E3040" s="3"/>
      <c r="F3040" s="2" t="s">
        <v>486</v>
      </c>
    </row>
    <row r="3041" spans="1:6" ht="12.75">
      <c r="A3041" s="75" t="s">
        <v>263</v>
      </c>
      <c r="B3041" s="75"/>
      <c r="C3041" s="75"/>
      <c r="D3041" s="75"/>
      <c r="E3041" s="75"/>
      <c r="F3041" s="75"/>
    </row>
    <row r="3042" spans="1:6" ht="12.75">
      <c r="A3042" s="75" t="s">
        <v>264</v>
      </c>
      <c r="B3042" s="75"/>
      <c r="C3042" s="75"/>
      <c r="D3042" s="75"/>
      <c r="E3042" s="75"/>
      <c r="F3042" s="75"/>
    </row>
    <row r="3043" spans="1:6" ht="12.75">
      <c r="A3043" s="75" t="s">
        <v>487</v>
      </c>
      <c r="B3043" s="75"/>
      <c r="C3043" s="75"/>
      <c r="D3043" s="75"/>
      <c r="E3043" s="75"/>
      <c r="F3043" s="75"/>
    </row>
    <row r="3044" spans="1:6" ht="12.75">
      <c r="A3044" s="3"/>
      <c r="B3044" s="3"/>
      <c r="C3044" s="2"/>
      <c r="D3044" s="2"/>
      <c r="E3044" s="2"/>
      <c r="F3044" s="3"/>
    </row>
    <row r="3045" spans="1:6" ht="12.75">
      <c r="A3045" s="73" t="s">
        <v>237</v>
      </c>
      <c r="B3045" s="73"/>
      <c r="C3045" s="73"/>
      <c r="D3045" s="73"/>
      <c r="E3045" s="73"/>
      <c r="F3045" s="4" t="s">
        <v>192</v>
      </c>
    </row>
    <row r="3046" spans="1:6" ht="12.75">
      <c r="A3046" s="4" t="s">
        <v>193</v>
      </c>
      <c r="B3046" s="4" t="s">
        <v>261</v>
      </c>
      <c r="C3046" s="4" t="s">
        <v>194</v>
      </c>
      <c r="D3046" s="4" t="s">
        <v>196</v>
      </c>
      <c r="E3046" s="4" t="s">
        <v>195</v>
      </c>
      <c r="F3046" s="100">
        <v>5</v>
      </c>
    </row>
    <row r="3047" spans="1:6" ht="12.75">
      <c r="A3047" s="4">
        <v>2694.5</v>
      </c>
      <c r="B3047" s="6">
        <v>272</v>
      </c>
      <c r="C3047" s="6">
        <v>473</v>
      </c>
      <c r="D3047" s="6">
        <v>114</v>
      </c>
      <c r="E3047" s="6">
        <v>1857</v>
      </c>
      <c r="F3047" s="101"/>
    </row>
    <row r="3048" spans="1:6" ht="12.75">
      <c r="A3048" s="8"/>
      <c r="B3048" s="9"/>
      <c r="C3048" s="9"/>
      <c r="D3048" s="9"/>
      <c r="E3048" s="9"/>
      <c r="F3048" s="10"/>
    </row>
    <row r="3049" spans="1:6" ht="12.75">
      <c r="A3049" s="65" t="s">
        <v>201</v>
      </c>
      <c r="B3049" s="15" t="s">
        <v>488</v>
      </c>
      <c r="C3049" s="74" t="s">
        <v>1458</v>
      </c>
      <c r="D3049" s="13"/>
      <c r="E3049" s="13"/>
      <c r="F3049" s="13"/>
    </row>
    <row r="3050" spans="1:6" ht="12.75">
      <c r="A3050" s="65"/>
      <c r="B3050" s="15" t="s">
        <v>489</v>
      </c>
      <c r="C3050" s="74"/>
      <c r="D3050" s="13"/>
      <c r="E3050" s="13"/>
      <c r="F3050" s="13"/>
    </row>
    <row r="3051" spans="1:6" ht="12.75">
      <c r="A3051" s="65"/>
      <c r="B3051" s="15" t="s">
        <v>490</v>
      </c>
      <c r="C3051" s="74"/>
      <c r="D3051" s="13"/>
      <c r="E3051" s="13"/>
      <c r="F3051" s="13"/>
    </row>
    <row r="3052" spans="1:6" ht="12.75">
      <c r="A3052" s="22" t="s">
        <v>202</v>
      </c>
      <c r="B3052" s="15" t="s">
        <v>491</v>
      </c>
      <c r="C3052" s="14" t="s">
        <v>1351</v>
      </c>
      <c r="D3052" s="13"/>
      <c r="E3052" s="13"/>
      <c r="F3052" s="13"/>
    </row>
    <row r="3053" spans="1:6" ht="12.75">
      <c r="A3053" s="10"/>
      <c r="B3053" s="8"/>
      <c r="C3053" s="10"/>
      <c r="D3053" s="13"/>
      <c r="E3053" s="13"/>
      <c r="F3053" s="13"/>
    </row>
    <row r="3054" spans="1:6" ht="12.75">
      <c r="A3054" s="88" t="s">
        <v>236</v>
      </c>
      <c r="B3054" s="88"/>
      <c r="C3054" s="88"/>
      <c r="D3054" s="88"/>
      <c r="E3054" s="88"/>
      <c r="F3054" s="5">
        <f>F3058+F3059+F3060+F3061+F3062</f>
        <v>65386</v>
      </c>
    </row>
    <row r="3055" spans="1:6" ht="12.75">
      <c r="A3055" s="66" t="s">
        <v>242</v>
      </c>
      <c r="B3055" s="66"/>
      <c r="C3055" s="66"/>
      <c r="D3055" s="66"/>
      <c r="E3055" s="66"/>
      <c r="F3055" s="5"/>
    </row>
    <row r="3056" spans="1:6" ht="12.75">
      <c r="A3056" s="66" t="s">
        <v>1462</v>
      </c>
      <c r="B3056" s="88"/>
      <c r="C3056" s="88"/>
      <c r="D3056" s="88"/>
      <c r="E3056" s="88"/>
      <c r="F3056" s="4">
        <v>36405</v>
      </c>
    </row>
    <row r="3057" spans="1:6" ht="12.75">
      <c r="A3057" s="66" t="s">
        <v>492</v>
      </c>
      <c r="B3057" s="66"/>
      <c r="C3057" s="66"/>
      <c r="D3057" s="66"/>
      <c r="E3057" s="66"/>
      <c r="F3057" s="4">
        <v>20276</v>
      </c>
    </row>
    <row r="3058" spans="1:6" ht="12.75">
      <c r="A3058" s="66" t="s">
        <v>286</v>
      </c>
      <c r="B3058" s="66"/>
      <c r="C3058" s="66"/>
      <c r="D3058" s="66"/>
      <c r="E3058" s="66"/>
      <c r="F3058" s="4">
        <f>SUM(F3056:F3057)</f>
        <v>56681</v>
      </c>
    </row>
    <row r="3059" spans="1:6" ht="12.75">
      <c r="A3059" s="66" t="s">
        <v>493</v>
      </c>
      <c r="B3059" s="66"/>
      <c r="C3059" s="66"/>
      <c r="D3059" s="66"/>
      <c r="E3059" s="66"/>
      <c r="F3059" s="4">
        <v>1714</v>
      </c>
    </row>
    <row r="3060" spans="1:6" ht="12.75">
      <c r="A3060" s="66" t="s">
        <v>494</v>
      </c>
      <c r="B3060" s="66"/>
      <c r="C3060" s="66"/>
      <c r="D3060" s="66"/>
      <c r="E3060" s="66"/>
      <c r="F3060" s="4">
        <v>323</v>
      </c>
    </row>
    <row r="3061" spans="1:6" ht="12.75">
      <c r="A3061" s="66" t="s">
        <v>495</v>
      </c>
      <c r="B3061" s="66"/>
      <c r="C3061" s="66"/>
      <c r="D3061" s="66"/>
      <c r="E3061" s="66"/>
      <c r="F3061" s="4">
        <v>97</v>
      </c>
    </row>
    <row r="3062" spans="1:6" ht="12.75">
      <c r="A3062" s="66" t="s">
        <v>496</v>
      </c>
      <c r="B3062" s="66"/>
      <c r="C3062" s="66"/>
      <c r="D3062" s="66"/>
      <c r="E3062" s="66"/>
      <c r="F3062" s="4">
        <v>6571</v>
      </c>
    </row>
    <row r="3063" spans="1:6" ht="12.75">
      <c r="A3063" s="88" t="s">
        <v>197</v>
      </c>
      <c r="B3063" s="88"/>
      <c r="C3063" s="88"/>
      <c r="D3063" s="88"/>
      <c r="E3063" s="88"/>
      <c r="F3063" s="5">
        <f>F3064+F3065+F3066+F3067+F3068+F3069+F3070+F3071+F3072+F3073</f>
        <v>54596</v>
      </c>
    </row>
    <row r="3064" spans="1:6" ht="12.75">
      <c r="A3064" s="66" t="s">
        <v>497</v>
      </c>
      <c r="B3064" s="66"/>
      <c r="C3064" s="66"/>
      <c r="D3064" s="66"/>
      <c r="E3064" s="66"/>
      <c r="F3064" s="4">
        <v>17771</v>
      </c>
    </row>
    <row r="3065" spans="1:6" ht="12.75">
      <c r="A3065" s="66" t="s">
        <v>498</v>
      </c>
      <c r="B3065" s="66"/>
      <c r="C3065" s="66"/>
      <c r="D3065" s="66"/>
      <c r="E3065" s="66"/>
      <c r="F3065" s="4">
        <v>6514</v>
      </c>
    </row>
    <row r="3066" spans="1:6" ht="12.75">
      <c r="A3066" s="66" t="s">
        <v>499</v>
      </c>
      <c r="B3066" s="66"/>
      <c r="C3066" s="66"/>
      <c r="D3066" s="66"/>
      <c r="E3066" s="66"/>
      <c r="F3066" s="4">
        <v>15859</v>
      </c>
    </row>
    <row r="3067" spans="1:6" ht="12.75">
      <c r="A3067" s="66" t="s">
        <v>500</v>
      </c>
      <c r="B3067" s="66"/>
      <c r="C3067" s="66"/>
      <c r="D3067" s="66"/>
      <c r="E3067" s="66"/>
      <c r="F3067" s="4">
        <v>1016</v>
      </c>
    </row>
    <row r="3068" spans="1:6" ht="12.75">
      <c r="A3068" s="66" t="s">
        <v>501</v>
      </c>
      <c r="B3068" s="66"/>
      <c r="C3068" s="66"/>
      <c r="D3068" s="66"/>
      <c r="E3068" s="66"/>
      <c r="F3068" s="4">
        <v>323</v>
      </c>
    </row>
    <row r="3069" spans="1:6" ht="12.75">
      <c r="A3069" s="66" t="s">
        <v>502</v>
      </c>
      <c r="B3069" s="66"/>
      <c r="C3069" s="66"/>
      <c r="D3069" s="66"/>
      <c r="E3069" s="66"/>
      <c r="F3069" s="4">
        <v>6855</v>
      </c>
    </row>
    <row r="3070" spans="1:6" ht="12.75">
      <c r="A3070" s="66" t="s">
        <v>1917</v>
      </c>
      <c r="B3070" s="66"/>
      <c r="C3070" s="66"/>
      <c r="D3070" s="66"/>
      <c r="E3070" s="66"/>
      <c r="F3070" s="4">
        <v>115</v>
      </c>
    </row>
    <row r="3071" spans="1:6" ht="12.75">
      <c r="A3071" s="66" t="s">
        <v>503</v>
      </c>
      <c r="B3071" s="66"/>
      <c r="C3071" s="66"/>
      <c r="D3071" s="66"/>
      <c r="E3071" s="66"/>
      <c r="F3071" s="4">
        <v>1617</v>
      </c>
    </row>
    <row r="3072" spans="1:6" ht="12.75">
      <c r="A3072" s="66" t="s">
        <v>504</v>
      </c>
      <c r="B3072" s="66"/>
      <c r="C3072" s="66"/>
      <c r="D3072" s="66"/>
      <c r="E3072" s="66"/>
      <c r="F3072" s="4">
        <v>1293</v>
      </c>
    </row>
    <row r="3073" spans="1:6" ht="12.75">
      <c r="A3073" s="67" t="s">
        <v>505</v>
      </c>
      <c r="B3073" s="68"/>
      <c r="C3073" s="68"/>
      <c r="D3073" s="68"/>
      <c r="E3073" s="69"/>
      <c r="F3073" s="4">
        <v>3233</v>
      </c>
    </row>
    <row r="3074" spans="1:6" ht="12.75">
      <c r="A3074" s="88" t="s">
        <v>300</v>
      </c>
      <c r="B3074" s="88"/>
      <c r="C3074" s="88"/>
      <c r="D3074" s="88"/>
      <c r="E3074" s="88"/>
      <c r="F3074" s="5">
        <v>91600</v>
      </c>
    </row>
    <row r="3075" spans="1:6" ht="12.75">
      <c r="A3075" s="88" t="s">
        <v>506</v>
      </c>
      <c r="B3075" s="88"/>
      <c r="C3075" s="88"/>
      <c r="D3075" s="88"/>
      <c r="E3075" s="88"/>
      <c r="F3075" s="5">
        <v>18107</v>
      </c>
    </row>
    <row r="3076" spans="1:6" ht="12.75">
      <c r="A3076" s="88" t="s">
        <v>507</v>
      </c>
      <c r="B3076" s="88"/>
      <c r="C3076" s="88"/>
      <c r="D3076" s="88"/>
      <c r="E3076" s="88"/>
      <c r="F3076" s="5">
        <v>31364</v>
      </c>
    </row>
    <row r="3077" spans="1:6" ht="12.75">
      <c r="A3077" s="85" t="s">
        <v>508</v>
      </c>
      <c r="B3077" s="86"/>
      <c r="C3077" s="86"/>
      <c r="D3077" s="86"/>
      <c r="E3077" s="87"/>
      <c r="F3077" s="5">
        <v>162</v>
      </c>
    </row>
    <row r="3078" spans="1:6" ht="12.75">
      <c r="A3078" s="88" t="s">
        <v>199</v>
      </c>
      <c r="B3078" s="88"/>
      <c r="C3078" s="88"/>
      <c r="D3078" s="88"/>
      <c r="E3078" s="88"/>
      <c r="F3078" s="16">
        <f>F3054+F3063+F3074+F3075+F3076+F3077</f>
        <v>261215</v>
      </c>
    </row>
    <row r="3079" spans="1:6" ht="12.75">
      <c r="A3079" s="88" t="s">
        <v>200</v>
      </c>
      <c r="B3079" s="88"/>
      <c r="C3079" s="88"/>
      <c r="D3079" s="88"/>
      <c r="E3079" s="88"/>
      <c r="F3079" s="16">
        <f>F3078*6/100</f>
        <v>15672.9</v>
      </c>
    </row>
    <row r="3080" spans="1:6" ht="12.75">
      <c r="A3080" s="85" t="s">
        <v>245</v>
      </c>
      <c r="B3080" s="86"/>
      <c r="C3080" s="86"/>
      <c r="D3080" s="86"/>
      <c r="E3080" s="87"/>
      <c r="F3080" s="16">
        <f>C3088*6/100</f>
        <v>17673.72</v>
      </c>
    </row>
    <row r="3081" spans="1:6" ht="12.75">
      <c r="A3081" s="88" t="s">
        <v>198</v>
      </c>
      <c r="B3081" s="88"/>
      <c r="C3081" s="88"/>
      <c r="D3081" s="88"/>
      <c r="E3081" s="88"/>
      <c r="F3081" s="16">
        <f>SUM(F3078:F3080)</f>
        <v>294561.62</v>
      </c>
    </row>
    <row r="3082" spans="1:6" ht="12.75">
      <c r="A3082" s="88" t="s">
        <v>509</v>
      </c>
      <c r="B3082" s="88"/>
      <c r="C3082" s="88"/>
      <c r="D3082" s="88"/>
      <c r="E3082" s="88"/>
      <c r="F3082" s="18">
        <f>F3081/A3047/12</f>
        <v>9.109965361538938</v>
      </c>
    </row>
    <row r="3083" spans="1:6" ht="12.75">
      <c r="A3083" s="3" t="s">
        <v>271</v>
      </c>
      <c r="B3083" s="3"/>
      <c r="C3083" s="3"/>
      <c r="D3083" s="3"/>
      <c r="E3083" s="3"/>
      <c r="F3083" s="3"/>
    </row>
    <row r="3084" spans="1:6" ht="12.75">
      <c r="A3084" s="3"/>
      <c r="B3084" s="3"/>
      <c r="C3084" s="3"/>
      <c r="D3084" s="3"/>
      <c r="E3084" s="3"/>
      <c r="F3084" s="3"/>
    </row>
    <row r="3085" spans="1:6" ht="12.75">
      <c r="A3085" s="66" t="s">
        <v>337</v>
      </c>
      <c r="B3085" s="66"/>
      <c r="C3085" s="54">
        <f>F3076/F3081</f>
        <v>0.10647687230943394</v>
      </c>
      <c r="D3085" s="66" t="s">
        <v>274</v>
      </c>
      <c r="E3085" s="66"/>
      <c r="F3085" s="3"/>
    </row>
    <row r="3086" spans="1:6" ht="12.75">
      <c r="A3086" s="3"/>
      <c r="B3086" s="3"/>
      <c r="C3086" s="2"/>
      <c r="D3086" s="2"/>
      <c r="E3086" s="3"/>
      <c r="F3086" s="3"/>
    </row>
    <row r="3087" spans="1:6" ht="12.75">
      <c r="A3087" s="3"/>
      <c r="B3087" s="3"/>
      <c r="C3087" s="3"/>
      <c r="D3087" s="3"/>
      <c r="E3087" s="3"/>
      <c r="F3087" s="3"/>
    </row>
    <row r="3088" spans="1:6" ht="12.75">
      <c r="A3088" s="5" t="s">
        <v>244</v>
      </c>
      <c r="B3088" s="5" t="s">
        <v>510</v>
      </c>
      <c r="C3088" s="5">
        <v>294562</v>
      </c>
      <c r="D3088" s="2"/>
      <c r="E3088" s="2"/>
      <c r="F3088" s="2"/>
    </row>
    <row r="3102" spans="1:6" ht="12.75">
      <c r="A3102" s="3"/>
      <c r="B3102" s="3"/>
      <c r="C3102" s="3"/>
      <c r="D3102" s="3"/>
      <c r="E3102" s="3"/>
      <c r="F3102" s="2" t="s">
        <v>511</v>
      </c>
    </row>
    <row r="3103" spans="1:6" ht="12.75">
      <c r="A3103" s="75" t="s">
        <v>263</v>
      </c>
      <c r="B3103" s="75"/>
      <c r="C3103" s="75"/>
      <c r="D3103" s="75"/>
      <c r="E3103" s="75"/>
      <c r="F3103" s="75"/>
    </row>
    <row r="3104" spans="1:6" ht="12.75">
      <c r="A3104" s="75" t="s">
        <v>264</v>
      </c>
      <c r="B3104" s="75"/>
      <c r="C3104" s="75"/>
      <c r="D3104" s="75"/>
      <c r="E3104" s="75"/>
      <c r="F3104" s="75"/>
    </row>
    <row r="3105" spans="1:6" ht="12.75">
      <c r="A3105" s="75" t="s">
        <v>512</v>
      </c>
      <c r="B3105" s="75"/>
      <c r="C3105" s="75"/>
      <c r="D3105" s="75"/>
      <c r="E3105" s="75"/>
      <c r="F3105" s="75"/>
    </row>
    <row r="3106" spans="1:6" ht="12.75">
      <c r="A3106" s="3"/>
      <c r="B3106" s="3"/>
      <c r="C3106" s="2"/>
      <c r="D3106" s="2"/>
      <c r="E3106" s="2"/>
      <c r="F3106" s="3"/>
    </row>
    <row r="3107" spans="1:6" ht="12.75">
      <c r="A3107" s="73" t="s">
        <v>237</v>
      </c>
      <c r="B3107" s="73"/>
      <c r="C3107" s="73"/>
      <c r="D3107" s="73"/>
      <c r="E3107" s="73"/>
      <c r="F3107" s="4" t="s">
        <v>192</v>
      </c>
    </row>
    <row r="3108" spans="1:6" ht="12.75">
      <c r="A3108" s="4" t="s">
        <v>193</v>
      </c>
      <c r="B3108" s="4" t="s">
        <v>261</v>
      </c>
      <c r="C3108" s="4" t="s">
        <v>194</v>
      </c>
      <c r="D3108" s="4" t="s">
        <v>196</v>
      </c>
      <c r="E3108" s="4" t="s">
        <v>195</v>
      </c>
      <c r="F3108" s="100">
        <v>5</v>
      </c>
    </row>
    <row r="3109" spans="1:6" ht="12.75">
      <c r="A3109" s="4">
        <v>2715.6</v>
      </c>
      <c r="B3109" s="6">
        <v>274</v>
      </c>
      <c r="C3109" s="6">
        <v>500</v>
      </c>
      <c r="D3109" s="6" t="s">
        <v>278</v>
      </c>
      <c r="E3109" s="6">
        <v>2751</v>
      </c>
      <c r="F3109" s="101"/>
    </row>
    <row r="3110" spans="1:6" ht="12.75">
      <c r="A3110" s="8"/>
      <c r="B3110" s="9"/>
      <c r="C3110" s="9"/>
      <c r="D3110" s="9"/>
      <c r="E3110" s="9"/>
      <c r="F3110" s="10"/>
    </row>
    <row r="3111" spans="1:6" ht="12.75">
      <c r="A3111" s="65" t="s">
        <v>201</v>
      </c>
      <c r="B3111" s="15" t="s">
        <v>513</v>
      </c>
      <c r="C3111" s="74" t="s">
        <v>960</v>
      </c>
      <c r="D3111" s="13"/>
      <c r="E3111" s="13"/>
      <c r="F3111" s="13"/>
    </row>
    <row r="3112" spans="1:6" ht="12.75">
      <c r="A3112" s="65"/>
      <c r="B3112" s="15" t="s">
        <v>514</v>
      </c>
      <c r="C3112" s="74"/>
      <c r="D3112" s="13"/>
      <c r="E3112" s="13"/>
      <c r="F3112" s="13"/>
    </row>
    <row r="3113" spans="1:6" ht="12.75">
      <c r="A3113" s="22" t="s">
        <v>202</v>
      </c>
      <c r="B3113" s="15" t="s">
        <v>515</v>
      </c>
      <c r="C3113" s="14" t="s">
        <v>387</v>
      </c>
      <c r="D3113" s="13"/>
      <c r="E3113" s="13"/>
      <c r="F3113" s="13"/>
    </row>
    <row r="3114" spans="1:6" ht="12.75">
      <c r="A3114" s="10"/>
      <c r="B3114" s="8"/>
      <c r="C3114" s="10"/>
      <c r="D3114" s="13"/>
      <c r="E3114" s="13"/>
      <c r="F3114" s="13"/>
    </row>
    <row r="3115" spans="1:6" ht="12.75">
      <c r="A3115" s="88" t="s">
        <v>236</v>
      </c>
      <c r="B3115" s="88"/>
      <c r="C3115" s="88"/>
      <c r="D3115" s="88"/>
      <c r="E3115" s="88"/>
      <c r="F3115" s="5">
        <f>F3119+F3120+F3121+F3122+F3123</f>
        <v>66354</v>
      </c>
    </row>
    <row r="3116" spans="1:6" ht="12.75">
      <c r="A3116" s="66" t="s">
        <v>242</v>
      </c>
      <c r="B3116" s="66"/>
      <c r="C3116" s="66"/>
      <c r="D3116" s="66"/>
      <c r="E3116" s="66"/>
      <c r="F3116" s="5"/>
    </row>
    <row r="3117" spans="1:6" ht="12.75">
      <c r="A3117" s="66" t="s">
        <v>516</v>
      </c>
      <c r="B3117" s="88"/>
      <c r="C3117" s="88"/>
      <c r="D3117" s="88"/>
      <c r="E3117" s="88"/>
      <c r="F3117" s="4">
        <v>37011</v>
      </c>
    </row>
    <row r="3118" spans="1:6" ht="12.75">
      <c r="A3118" s="66" t="s">
        <v>517</v>
      </c>
      <c r="B3118" s="66"/>
      <c r="C3118" s="66"/>
      <c r="D3118" s="66"/>
      <c r="E3118" s="66"/>
      <c r="F3118" s="4">
        <v>20872</v>
      </c>
    </row>
    <row r="3119" spans="1:6" ht="12.75">
      <c r="A3119" s="66" t="s">
        <v>286</v>
      </c>
      <c r="B3119" s="66"/>
      <c r="C3119" s="66"/>
      <c r="D3119" s="66"/>
      <c r="E3119" s="66"/>
      <c r="F3119" s="4">
        <f>SUM(F3117:F3118)</f>
        <v>57883</v>
      </c>
    </row>
    <row r="3120" spans="1:6" ht="12.75">
      <c r="A3120" s="66" t="s">
        <v>518</v>
      </c>
      <c r="B3120" s="66"/>
      <c r="C3120" s="66"/>
      <c r="D3120" s="66"/>
      <c r="E3120" s="66"/>
      <c r="F3120" s="4">
        <v>1727</v>
      </c>
    </row>
    <row r="3121" spans="1:6" ht="12.75">
      <c r="A3121" s="66" t="s">
        <v>519</v>
      </c>
      <c r="B3121" s="66"/>
      <c r="C3121" s="66"/>
      <c r="D3121" s="66"/>
      <c r="E3121" s="66"/>
      <c r="F3121" s="4">
        <v>326</v>
      </c>
    </row>
    <row r="3122" spans="1:6" ht="12.75">
      <c r="A3122" s="66" t="s">
        <v>520</v>
      </c>
      <c r="B3122" s="66"/>
      <c r="C3122" s="66"/>
      <c r="D3122" s="66"/>
      <c r="E3122" s="66"/>
      <c r="F3122" s="4">
        <v>98</v>
      </c>
    </row>
    <row r="3123" spans="1:6" ht="12.75">
      <c r="A3123" s="66" t="s">
        <v>521</v>
      </c>
      <c r="B3123" s="66"/>
      <c r="C3123" s="66"/>
      <c r="D3123" s="66"/>
      <c r="E3123" s="66"/>
      <c r="F3123" s="4">
        <v>6320</v>
      </c>
    </row>
    <row r="3124" spans="1:6" ht="12.75">
      <c r="A3124" s="88" t="s">
        <v>197</v>
      </c>
      <c r="B3124" s="88"/>
      <c r="C3124" s="88"/>
      <c r="D3124" s="88"/>
      <c r="E3124" s="88"/>
      <c r="F3124" s="5">
        <f>F3125+F3126+F3127+F3128+F3129+F3130+F3131+F3132+F3133+F3134</f>
        <v>54107</v>
      </c>
    </row>
    <row r="3125" spans="1:6" ht="12.75">
      <c r="A3125" s="66" t="s">
        <v>522</v>
      </c>
      <c r="B3125" s="66"/>
      <c r="C3125" s="66"/>
      <c r="D3125" s="66"/>
      <c r="E3125" s="66"/>
      <c r="F3125" s="4">
        <v>16904</v>
      </c>
    </row>
    <row r="3126" spans="1:6" ht="12.75">
      <c r="A3126" s="66" t="s">
        <v>154</v>
      </c>
      <c r="B3126" s="66"/>
      <c r="C3126" s="66"/>
      <c r="D3126" s="66"/>
      <c r="E3126" s="66"/>
      <c r="F3126" s="4">
        <v>6196</v>
      </c>
    </row>
    <row r="3127" spans="1:6" ht="12.75">
      <c r="A3127" s="66" t="s">
        <v>523</v>
      </c>
      <c r="B3127" s="66"/>
      <c r="C3127" s="66"/>
      <c r="D3127" s="66"/>
      <c r="E3127" s="66"/>
      <c r="F3127" s="4">
        <v>16451</v>
      </c>
    </row>
    <row r="3128" spans="1:6" ht="12.75">
      <c r="A3128" s="66" t="s">
        <v>500</v>
      </c>
      <c r="B3128" s="66"/>
      <c r="C3128" s="66"/>
      <c r="D3128" s="66"/>
      <c r="E3128" s="66"/>
      <c r="F3128" s="4">
        <v>1016</v>
      </c>
    </row>
    <row r="3129" spans="1:6" ht="12.75">
      <c r="A3129" s="66" t="s">
        <v>524</v>
      </c>
      <c r="B3129" s="66"/>
      <c r="C3129" s="66"/>
      <c r="D3129" s="66"/>
      <c r="E3129" s="66"/>
      <c r="F3129" s="4">
        <v>326</v>
      </c>
    </row>
    <row r="3130" spans="1:6" ht="12.75">
      <c r="A3130" s="66" t="s">
        <v>525</v>
      </c>
      <c r="B3130" s="66"/>
      <c r="C3130" s="66"/>
      <c r="D3130" s="66"/>
      <c r="E3130" s="66"/>
      <c r="F3130" s="4">
        <v>6908</v>
      </c>
    </row>
    <row r="3131" spans="1:6" ht="12.75">
      <c r="A3131" s="66" t="s">
        <v>1917</v>
      </c>
      <c r="B3131" s="66"/>
      <c r="C3131" s="66"/>
      <c r="D3131" s="66"/>
      <c r="E3131" s="66"/>
      <c r="F3131" s="4">
        <v>115</v>
      </c>
    </row>
    <row r="3132" spans="1:6" ht="12.75">
      <c r="A3132" s="66" t="s">
        <v>526</v>
      </c>
      <c r="B3132" s="66"/>
      <c r="C3132" s="66"/>
      <c r="D3132" s="66"/>
      <c r="E3132" s="66"/>
      <c r="F3132" s="4">
        <v>1629</v>
      </c>
    </row>
    <row r="3133" spans="1:6" ht="12.75">
      <c r="A3133" s="66" t="s">
        <v>527</v>
      </c>
      <c r="B3133" s="66"/>
      <c r="C3133" s="66"/>
      <c r="D3133" s="66"/>
      <c r="E3133" s="66"/>
      <c r="F3133" s="4">
        <v>1303</v>
      </c>
    </row>
    <row r="3134" spans="1:6" ht="12.75">
      <c r="A3134" s="67" t="s">
        <v>528</v>
      </c>
      <c r="B3134" s="68"/>
      <c r="C3134" s="68"/>
      <c r="D3134" s="68"/>
      <c r="E3134" s="69"/>
      <c r="F3134" s="4">
        <v>3259</v>
      </c>
    </row>
    <row r="3135" spans="1:6" ht="12.75">
      <c r="A3135" s="88" t="s">
        <v>300</v>
      </c>
      <c r="B3135" s="88"/>
      <c r="C3135" s="88"/>
      <c r="D3135" s="88"/>
      <c r="E3135" s="88"/>
      <c r="F3135" s="5">
        <v>92778</v>
      </c>
    </row>
    <row r="3136" spans="1:6" ht="12.75">
      <c r="A3136" s="88" t="s">
        <v>529</v>
      </c>
      <c r="B3136" s="88"/>
      <c r="C3136" s="88"/>
      <c r="D3136" s="88"/>
      <c r="E3136" s="88"/>
      <c r="F3136" s="5">
        <v>18249</v>
      </c>
    </row>
    <row r="3137" spans="1:6" ht="12.75">
      <c r="A3137" s="88" t="s">
        <v>530</v>
      </c>
      <c r="B3137" s="88"/>
      <c r="C3137" s="88"/>
      <c r="D3137" s="88"/>
      <c r="E3137" s="88"/>
      <c r="F3137" s="5">
        <v>31610</v>
      </c>
    </row>
    <row r="3138" spans="1:6" ht="12.75">
      <c r="A3138" s="85" t="s">
        <v>531</v>
      </c>
      <c r="B3138" s="86"/>
      <c r="C3138" s="86"/>
      <c r="D3138" s="86"/>
      <c r="E3138" s="87"/>
      <c r="F3138" s="5">
        <v>163</v>
      </c>
    </row>
    <row r="3139" spans="1:6" ht="12.75">
      <c r="A3139" s="88" t="s">
        <v>199</v>
      </c>
      <c r="B3139" s="88"/>
      <c r="C3139" s="88"/>
      <c r="D3139" s="88"/>
      <c r="E3139" s="88"/>
      <c r="F3139" s="16">
        <f>F3115+F3124+F3135+F3136+F3137+F3138</f>
        <v>263261</v>
      </c>
    </row>
    <row r="3140" spans="1:6" ht="12.75">
      <c r="A3140" s="88" t="s">
        <v>200</v>
      </c>
      <c r="B3140" s="88"/>
      <c r="C3140" s="88"/>
      <c r="D3140" s="88"/>
      <c r="E3140" s="88"/>
      <c r="F3140" s="16">
        <f>F3139*6/100</f>
        <v>15795.66</v>
      </c>
    </row>
    <row r="3141" spans="1:6" ht="12.75">
      <c r="A3141" s="85" t="s">
        <v>245</v>
      </c>
      <c r="B3141" s="86"/>
      <c r="C3141" s="86"/>
      <c r="D3141" s="86"/>
      <c r="E3141" s="87"/>
      <c r="F3141" s="16">
        <f>C3150*6/100</f>
        <v>17812.14</v>
      </c>
    </row>
    <row r="3142" spans="1:6" ht="12.75">
      <c r="A3142" s="88" t="s">
        <v>198</v>
      </c>
      <c r="B3142" s="88"/>
      <c r="C3142" s="88"/>
      <c r="D3142" s="88"/>
      <c r="E3142" s="88"/>
      <c r="F3142" s="16">
        <f>SUM(F3139:F3141)</f>
        <v>296868.8</v>
      </c>
    </row>
    <row r="3143" spans="1:6" ht="12.75">
      <c r="A3143" s="88" t="s">
        <v>532</v>
      </c>
      <c r="B3143" s="88"/>
      <c r="C3143" s="88"/>
      <c r="D3143" s="88"/>
      <c r="E3143" s="88"/>
      <c r="F3143" s="18">
        <f>F3142/A3109/12</f>
        <v>9.109981833357883</v>
      </c>
    </row>
    <row r="3144" spans="1:6" ht="12.75">
      <c r="A3144" s="3" t="s">
        <v>271</v>
      </c>
      <c r="B3144" s="3"/>
      <c r="C3144" s="3"/>
      <c r="D3144" s="3"/>
      <c r="E3144" s="3"/>
      <c r="F3144" s="3"/>
    </row>
    <row r="3145" spans="1:6" ht="12.75">
      <c r="A3145" s="3"/>
      <c r="B3145" s="3"/>
      <c r="C3145" s="3"/>
      <c r="D3145" s="3"/>
      <c r="E3145" s="3"/>
      <c r="F3145" s="3"/>
    </row>
    <row r="3146" spans="1:6" ht="12.75">
      <c r="A3146" s="66" t="s">
        <v>337</v>
      </c>
      <c r="B3146" s="66"/>
      <c r="C3146" s="54">
        <f>F3137/F3142</f>
        <v>0.10647801318292795</v>
      </c>
      <c r="D3146" s="66" t="s">
        <v>274</v>
      </c>
      <c r="E3146" s="66"/>
      <c r="F3146" s="3"/>
    </row>
    <row r="3147" spans="1:6" ht="12.75">
      <c r="A3147" s="51"/>
      <c r="B3147" s="51"/>
      <c r="C3147" s="51"/>
      <c r="D3147" s="51"/>
      <c r="E3147" s="51"/>
      <c r="F3147" s="3"/>
    </row>
    <row r="3148" spans="1:6" ht="12.75">
      <c r="A3148" s="3"/>
      <c r="B3148" s="3"/>
      <c r="C3148" s="3"/>
      <c r="D3148" s="3"/>
      <c r="E3148" s="3"/>
      <c r="F3148" s="3"/>
    </row>
    <row r="3149" spans="1:6" ht="12.75">
      <c r="A3149" s="2"/>
      <c r="B3149" s="2"/>
      <c r="C3149" s="2"/>
      <c r="D3149" s="2"/>
      <c r="E3149" s="2"/>
      <c r="F3149" s="2"/>
    </row>
    <row r="3150" spans="1:6" ht="12.75">
      <c r="A3150" s="5" t="s">
        <v>244</v>
      </c>
      <c r="B3150" s="5" t="s">
        <v>533</v>
      </c>
      <c r="C3150" s="5">
        <v>296869</v>
      </c>
      <c r="D3150" s="2"/>
      <c r="E3150" s="2"/>
      <c r="F3150" s="2"/>
    </row>
    <row r="3163" spans="1:6" ht="12.75">
      <c r="A3163" s="3"/>
      <c r="B3163" s="3"/>
      <c r="C3163" s="3"/>
      <c r="D3163" s="3"/>
      <c r="E3163" s="3"/>
      <c r="F3163" s="2" t="s">
        <v>893</v>
      </c>
    </row>
    <row r="3164" spans="1:6" ht="12.75">
      <c r="A3164" s="75" t="s">
        <v>1346</v>
      </c>
      <c r="B3164" s="75"/>
      <c r="C3164" s="75"/>
      <c r="D3164" s="75"/>
      <c r="E3164" s="75"/>
      <c r="F3164" s="75"/>
    </row>
    <row r="3165" spans="1:6" ht="12.75">
      <c r="A3165" s="75" t="s">
        <v>894</v>
      </c>
      <c r="B3165" s="75"/>
      <c r="C3165" s="75"/>
      <c r="D3165" s="75"/>
      <c r="E3165" s="75"/>
      <c r="F3165" s="75"/>
    </row>
    <row r="3166" spans="1:6" ht="12.75">
      <c r="A3166" s="3"/>
      <c r="B3166" s="3"/>
      <c r="C3166" s="2"/>
      <c r="D3166" s="2"/>
      <c r="E3166" s="2"/>
      <c r="F3166" s="3"/>
    </row>
    <row r="3167" spans="1:6" ht="12.75">
      <c r="A3167" s="73" t="s">
        <v>237</v>
      </c>
      <c r="B3167" s="73"/>
      <c r="C3167" s="73"/>
      <c r="D3167" s="73"/>
      <c r="E3167" s="73"/>
      <c r="F3167" s="4" t="s">
        <v>192</v>
      </c>
    </row>
    <row r="3168" spans="1:6" ht="12.75">
      <c r="A3168" s="4" t="s">
        <v>193</v>
      </c>
      <c r="B3168" s="4" t="s">
        <v>261</v>
      </c>
      <c r="C3168" s="4" t="s">
        <v>194</v>
      </c>
      <c r="D3168" s="4" t="s">
        <v>196</v>
      </c>
      <c r="E3168" s="4" t="s">
        <v>195</v>
      </c>
      <c r="F3168" s="100">
        <v>5</v>
      </c>
    </row>
    <row r="3169" spans="1:6" ht="12.75">
      <c r="A3169" s="4">
        <v>2705.6</v>
      </c>
      <c r="B3169" s="6">
        <v>277</v>
      </c>
      <c r="C3169" s="6">
        <v>493</v>
      </c>
      <c r="D3169" s="6" t="s">
        <v>278</v>
      </c>
      <c r="E3169" s="6">
        <v>3918</v>
      </c>
      <c r="F3169" s="101"/>
    </row>
    <row r="3170" spans="1:6" ht="12.75">
      <c r="A3170" s="8"/>
      <c r="B3170" s="9"/>
      <c r="C3170" s="9"/>
      <c r="D3170" s="9"/>
      <c r="E3170" s="9"/>
      <c r="F3170" s="10"/>
    </row>
    <row r="3171" spans="1:6" ht="12.75">
      <c r="A3171" s="65" t="s">
        <v>201</v>
      </c>
      <c r="B3171" s="15" t="s">
        <v>895</v>
      </c>
      <c r="C3171" s="74" t="s">
        <v>1803</v>
      </c>
      <c r="D3171" s="13"/>
      <c r="E3171" s="13"/>
      <c r="F3171" s="13"/>
    </row>
    <row r="3172" spans="1:6" ht="12.75">
      <c r="A3172" s="65"/>
      <c r="B3172" s="15" t="s">
        <v>896</v>
      </c>
      <c r="C3172" s="74"/>
      <c r="D3172" s="13"/>
      <c r="E3172" s="13"/>
      <c r="F3172" s="13"/>
    </row>
    <row r="3173" spans="1:6" ht="12.75">
      <c r="A3173" s="22" t="s">
        <v>202</v>
      </c>
      <c r="B3173" s="15" t="s">
        <v>897</v>
      </c>
      <c r="C3173" s="14" t="s">
        <v>387</v>
      </c>
      <c r="D3173" s="13"/>
      <c r="E3173" s="13"/>
      <c r="F3173" s="13"/>
    </row>
    <row r="3174" spans="1:6" ht="12.75">
      <c r="A3174" s="10"/>
      <c r="B3174" s="8"/>
      <c r="C3174" s="10"/>
      <c r="D3174" s="13"/>
      <c r="E3174" s="13"/>
      <c r="F3174" s="13"/>
    </row>
    <row r="3175" spans="1:6" ht="12.75">
      <c r="A3175" s="88" t="s">
        <v>236</v>
      </c>
      <c r="B3175" s="88"/>
      <c r="C3175" s="88"/>
      <c r="D3175" s="88"/>
      <c r="E3175" s="88"/>
      <c r="F3175" s="5">
        <f>F3179+F3180+F3181+F3182+F3183</f>
        <v>74736</v>
      </c>
    </row>
    <row r="3176" spans="1:6" ht="12.75">
      <c r="A3176" s="66" t="s">
        <v>242</v>
      </c>
      <c r="B3176" s="66"/>
      <c r="C3176" s="66"/>
      <c r="D3176" s="66"/>
      <c r="E3176" s="66"/>
      <c r="F3176" s="5"/>
    </row>
    <row r="3177" spans="1:6" ht="12.75">
      <c r="A3177" s="66" t="s">
        <v>1807</v>
      </c>
      <c r="B3177" s="88"/>
      <c r="C3177" s="88"/>
      <c r="D3177" s="88"/>
      <c r="E3177" s="88"/>
      <c r="F3177" s="4">
        <v>44899</v>
      </c>
    </row>
    <row r="3178" spans="1:6" ht="12.75">
      <c r="A3178" s="66" t="s">
        <v>517</v>
      </c>
      <c r="B3178" s="66"/>
      <c r="C3178" s="66"/>
      <c r="D3178" s="66"/>
      <c r="E3178" s="66"/>
      <c r="F3178" s="4">
        <v>20872</v>
      </c>
    </row>
    <row r="3179" spans="1:6" ht="12.75">
      <c r="A3179" s="66" t="s">
        <v>286</v>
      </c>
      <c r="B3179" s="66"/>
      <c r="C3179" s="66"/>
      <c r="D3179" s="66"/>
      <c r="E3179" s="66"/>
      <c r="F3179" s="4">
        <f>SUM(F3177:F3178)</f>
        <v>65771</v>
      </c>
    </row>
    <row r="3180" spans="1:6" ht="12.75">
      <c r="A3180" s="66" t="s">
        <v>898</v>
      </c>
      <c r="B3180" s="66"/>
      <c r="C3180" s="66"/>
      <c r="D3180" s="66"/>
      <c r="E3180" s="66"/>
      <c r="F3180" s="4">
        <v>1721</v>
      </c>
    </row>
    <row r="3181" spans="1:6" ht="12.75">
      <c r="A3181" s="66" t="s">
        <v>899</v>
      </c>
      <c r="B3181" s="66"/>
      <c r="C3181" s="66"/>
      <c r="D3181" s="66"/>
      <c r="E3181" s="66"/>
      <c r="F3181" s="4">
        <v>325</v>
      </c>
    </row>
    <row r="3182" spans="1:6" ht="12.75">
      <c r="A3182" s="66" t="s">
        <v>900</v>
      </c>
      <c r="B3182" s="66"/>
      <c r="C3182" s="66"/>
      <c r="D3182" s="66"/>
      <c r="E3182" s="66"/>
      <c r="F3182" s="4">
        <v>97</v>
      </c>
    </row>
    <row r="3183" spans="1:6" ht="12.75">
      <c r="A3183" s="66" t="s">
        <v>901</v>
      </c>
      <c r="B3183" s="66"/>
      <c r="C3183" s="66"/>
      <c r="D3183" s="66"/>
      <c r="E3183" s="66"/>
      <c r="F3183" s="4">
        <v>6822</v>
      </c>
    </row>
    <row r="3184" spans="1:6" ht="12.75">
      <c r="A3184" s="88" t="s">
        <v>197</v>
      </c>
      <c r="B3184" s="88"/>
      <c r="C3184" s="88"/>
      <c r="D3184" s="88"/>
      <c r="E3184" s="88"/>
      <c r="F3184" s="5">
        <f>F3185+F3186+F3187+F3188+F3189+F3190+F3191+F3192+F3193+F3194</f>
        <v>61588</v>
      </c>
    </row>
    <row r="3185" spans="1:6" ht="12.75">
      <c r="A3185" s="66" t="s">
        <v>902</v>
      </c>
      <c r="B3185" s="66"/>
      <c r="C3185" s="66"/>
      <c r="D3185" s="66"/>
      <c r="E3185" s="66"/>
      <c r="F3185" s="4">
        <v>18421</v>
      </c>
    </row>
    <row r="3186" spans="1:6" ht="12.75">
      <c r="A3186" s="66" t="s">
        <v>903</v>
      </c>
      <c r="B3186" s="66"/>
      <c r="C3186" s="66"/>
      <c r="D3186" s="66"/>
      <c r="E3186" s="66"/>
      <c r="F3186" s="4">
        <v>6752</v>
      </c>
    </row>
    <row r="3187" spans="1:6" ht="12.75">
      <c r="A3187" s="66" t="s">
        <v>904</v>
      </c>
      <c r="B3187" s="66"/>
      <c r="C3187" s="66"/>
      <c r="D3187" s="66"/>
      <c r="E3187" s="66"/>
      <c r="F3187" s="4">
        <v>21907</v>
      </c>
    </row>
    <row r="3188" spans="1:6" ht="12.75">
      <c r="A3188" s="66" t="s">
        <v>500</v>
      </c>
      <c r="B3188" s="66"/>
      <c r="C3188" s="66"/>
      <c r="D3188" s="66"/>
      <c r="E3188" s="66"/>
      <c r="F3188" s="4">
        <v>1016</v>
      </c>
    </row>
    <row r="3189" spans="1:6" ht="12.75">
      <c r="A3189" s="66" t="s">
        <v>905</v>
      </c>
      <c r="B3189" s="66"/>
      <c r="C3189" s="66"/>
      <c r="D3189" s="66"/>
      <c r="E3189" s="66"/>
      <c r="F3189" s="4">
        <v>325</v>
      </c>
    </row>
    <row r="3190" spans="1:6" ht="12.75">
      <c r="A3190" s="66" t="s">
        <v>906</v>
      </c>
      <c r="B3190" s="66"/>
      <c r="C3190" s="66"/>
      <c r="D3190" s="66"/>
      <c r="E3190" s="66"/>
      <c r="F3190" s="4">
        <v>6883</v>
      </c>
    </row>
    <row r="3191" spans="1:6" ht="12.75">
      <c r="A3191" s="66" t="s">
        <v>1917</v>
      </c>
      <c r="B3191" s="66"/>
      <c r="C3191" s="66"/>
      <c r="D3191" s="66"/>
      <c r="E3191" s="66"/>
      <c r="F3191" s="4">
        <v>115</v>
      </c>
    </row>
    <row r="3192" spans="1:6" ht="12.75">
      <c r="A3192" s="66" t="s">
        <v>907</v>
      </c>
      <c r="B3192" s="66"/>
      <c r="C3192" s="66"/>
      <c r="D3192" s="66"/>
      <c r="E3192" s="66"/>
      <c r="F3192" s="4">
        <v>1623</v>
      </c>
    </row>
    <row r="3193" spans="1:6" ht="12.75">
      <c r="A3193" s="66" t="s">
        <v>908</v>
      </c>
      <c r="B3193" s="66"/>
      <c r="C3193" s="66"/>
      <c r="D3193" s="66"/>
      <c r="E3193" s="66"/>
      <c r="F3193" s="4">
        <v>1299</v>
      </c>
    </row>
    <row r="3194" spans="1:6" ht="12.75">
      <c r="A3194" s="67" t="s">
        <v>909</v>
      </c>
      <c r="B3194" s="68"/>
      <c r="C3194" s="68"/>
      <c r="D3194" s="68"/>
      <c r="E3194" s="69"/>
      <c r="F3194" s="4">
        <v>3247</v>
      </c>
    </row>
    <row r="3195" spans="1:6" ht="12.75">
      <c r="A3195" s="88" t="s">
        <v>300</v>
      </c>
      <c r="B3195" s="88"/>
      <c r="C3195" s="88"/>
      <c r="D3195" s="88"/>
      <c r="E3195" s="88"/>
      <c r="F3195" s="5">
        <v>76131</v>
      </c>
    </row>
    <row r="3196" spans="1:6" ht="12.75">
      <c r="A3196" s="88" t="s">
        <v>910</v>
      </c>
      <c r="B3196" s="88"/>
      <c r="C3196" s="88"/>
      <c r="D3196" s="88"/>
      <c r="E3196" s="88"/>
      <c r="F3196" s="5">
        <v>18182</v>
      </c>
    </row>
    <row r="3197" spans="1:6" ht="12.75">
      <c r="A3197" s="88" t="s">
        <v>911</v>
      </c>
      <c r="B3197" s="88"/>
      <c r="C3197" s="88"/>
      <c r="D3197" s="88"/>
      <c r="E3197" s="88"/>
      <c r="F3197" s="5">
        <v>31493</v>
      </c>
    </row>
    <row r="3198" spans="1:6" ht="12.75">
      <c r="A3198" s="85" t="s">
        <v>912</v>
      </c>
      <c r="B3198" s="86"/>
      <c r="C3198" s="86"/>
      <c r="D3198" s="86"/>
      <c r="E3198" s="87"/>
      <c r="F3198" s="5">
        <v>162</v>
      </c>
    </row>
    <row r="3199" spans="1:6" ht="12.75">
      <c r="A3199" s="88" t="s">
        <v>199</v>
      </c>
      <c r="B3199" s="88"/>
      <c r="C3199" s="88"/>
      <c r="D3199" s="88"/>
      <c r="E3199" s="88"/>
      <c r="F3199" s="16">
        <f>F3175+F3184+F3195+F3196+F3197+F3198</f>
        <v>262292</v>
      </c>
    </row>
    <row r="3200" spans="1:6" ht="12.75">
      <c r="A3200" s="88" t="s">
        <v>200</v>
      </c>
      <c r="B3200" s="88"/>
      <c r="C3200" s="88"/>
      <c r="D3200" s="88"/>
      <c r="E3200" s="88"/>
      <c r="F3200" s="16">
        <f>F3199*6/100</f>
        <v>15737.52</v>
      </c>
    </row>
    <row r="3201" spans="1:6" ht="12.75">
      <c r="A3201" s="85" t="s">
        <v>245</v>
      </c>
      <c r="B3201" s="86"/>
      <c r="C3201" s="86"/>
      <c r="D3201" s="86"/>
      <c r="E3201" s="87"/>
      <c r="F3201" s="16">
        <f>C3210*6/100</f>
        <v>17746.56</v>
      </c>
    </row>
    <row r="3202" spans="1:6" ht="12.75">
      <c r="A3202" s="88" t="s">
        <v>198</v>
      </c>
      <c r="B3202" s="88"/>
      <c r="C3202" s="88"/>
      <c r="D3202" s="88"/>
      <c r="E3202" s="88"/>
      <c r="F3202" s="16">
        <f>SUM(F3199:F3201)</f>
        <v>295776.08</v>
      </c>
    </row>
    <row r="3203" spans="1:6" ht="12.75">
      <c r="A3203" s="88" t="s">
        <v>913</v>
      </c>
      <c r="B3203" s="88"/>
      <c r="C3203" s="88"/>
      <c r="D3203" s="88"/>
      <c r="E3203" s="88"/>
      <c r="F3203" s="18">
        <f>F3202/A3169/12</f>
        <v>9.109996550364675</v>
      </c>
    </row>
    <row r="3204" spans="1:6" ht="12.75">
      <c r="A3204" s="3" t="s">
        <v>271</v>
      </c>
      <c r="B3204" s="3"/>
      <c r="C3204" s="3"/>
      <c r="D3204" s="3"/>
      <c r="E3204" s="3"/>
      <c r="F3204" s="3"/>
    </row>
    <row r="3205" spans="1:6" ht="12.75">
      <c r="A3205" s="3"/>
      <c r="B3205" s="3"/>
      <c r="C3205" s="3"/>
      <c r="D3205" s="3"/>
      <c r="E3205" s="3"/>
      <c r="F3205" s="3"/>
    </row>
    <row r="3206" spans="1:6" ht="12.75">
      <c r="A3206" s="66" t="s">
        <v>337</v>
      </c>
      <c r="B3206" s="66"/>
      <c r="C3206" s="54">
        <f>F3197/F3202</f>
        <v>0.10647581778756415</v>
      </c>
      <c r="D3206" s="66" t="s">
        <v>274</v>
      </c>
      <c r="E3206" s="66"/>
      <c r="F3206" s="3"/>
    </row>
    <row r="3207" spans="1:6" ht="12.75">
      <c r="A3207" s="51"/>
      <c r="B3207" s="51"/>
      <c r="C3207" s="51"/>
      <c r="D3207" s="51"/>
      <c r="E3207" s="51"/>
      <c r="F3207" s="3"/>
    </row>
    <row r="3208" spans="1:6" ht="12.75">
      <c r="A3208" s="3"/>
      <c r="B3208" s="3"/>
      <c r="C3208" s="3"/>
      <c r="D3208" s="3"/>
      <c r="E3208" s="3"/>
      <c r="F3208" s="3"/>
    </row>
    <row r="3209" spans="1:6" ht="12.75">
      <c r="A3209" s="2"/>
      <c r="B3209" s="2"/>
      <c r="C3209" s="2"/>
      <c r="D3209" s="2"/>
      <c r="E3209" s="2"/>
      <c r="F3209" s="2"/>
    </row>
    <row r="3210" spans="1:6" ht="12.75">
      <c r="A3210" s="5" t="s">
        <v>244</v>
      </c>
      <c r="B3210" s="5" t="s">
        <v>914</v>
      </c>
      <c r="C3210" s="5">
        <v>295776</v>
      </c>
      <c r="D3210" s="2"/>
      <c r="E3210" s="2"/>
      <c r="F3210" s="2"/>
    </row>
    <row r="3226" spans="1:6" ht="12.75">
      <c r="A3226" s="3"/>
      <c r="B3226" s="3"/>
      <c r="C3226" s="3"/>
      <c r="D3226" s="3"/>
      <c r="E3226" s="3"/>
      <c r="F3226" s="3" t="s">
        <v>939</v>
      </c>
    </row>
    <row r="3227" spans="1:6" ht="12.75">
      <c r="A3227" s="75" t="s">
        <v>263</v>
      </c>
      <c r="B3227" s="75"/>
      <c r="C3227" s="75"/>
      <c r="D3227" s="75"/>
      <c r="E3227" s="75"/>
      <c r="F3227" s="75"/>
    </row>
    <row r="3228" spans="1:6" ht="12.75">
      <c r="A3228" s="75" t="s">
        <v>264</v>
      </c>
      <c r="B3228" s="75"/>
      <c r="C3228" s="75"/>
      <c r="D3228" s="75"/>
      <c r="E3228" s="75"/>
      <c r="F3228" s="75"/>
    </row>
    <row r="3229" spans="1:6" ht="12.75">
      <c r="A3229" s="75" t="s">
        <v>915</v>
      </c>
      <c r="B3229" s="75"/>
      <c r="C3229" s="75"/>
      <c r="D3229" s="75"/>
      <c r="E3229" s="75"/>
      <c r="F3229" s="75"/>
    </row>
    <row r="3230" spans="1:6" ht="12.75">
      <c r="A3230" s="3"/>
      <c r="B3230" s="3"/>
      <c r="C3230" s="2"/>
      <c r="D3230" s="2"/>
      <c r="E3230" s="2"/>
      <c r="F3230" s="3"/>
    </row>
    <row r="3231" spans="1:6" ht="12.75">
      <c r="A3231" s="73" t="s">
        <v>237</v>
      </c>
      <c r="B3231" s="73"/>
      <c r="C3231" s="73"/>
      <c r="D3231" s="73"/>
      <c r="E3231" s="73"/>
      <c r="F3231" s="4" t="s">
        <v>192</v>
      </c>
    </row>
    <row r="3232" spans="1:6" ht="12.75">
      <c r="A3232" s="4" t="s">
        <v>193</v>
      </c>
      <c r="B3232" s="4" t="s">
        <v>261</v>
      </c>
      <c r="C3232" s="4" t="s">
        <v>194</v>
      </c>
      <c r="D3232" s="4" t="s">
        <v>196</v>
      </c>
      <c r="E3232" s="4" t="s">
        <v>195</v>
      </c>
      <c r="F3232" s="14">
        <v>9</v>
      </c>
    </row>
    <row r="3233" spans="1:6" ht="12.75">
      <c r="A3233" s="4">
        <v>4380.8</v>
      </c>
      <c r="B3233" s="6">
        <v>248.6</v>
      </c>
      <c r="C3233" s="6">
        <v>956</v>
      </c>
      <c r="D3233" s="6">
        <v>300</v>
      </c>
      <c r="E3233" s="6">
        <v>4438</v>
      </c>
      <c r="F3233" s="14" t="s">
        <v>306</v>
      </c>
    </row>
    <row r="3234" spans="1:6" ht="12.75">
      <c r="A3234" s="8"/>
      <c r="B3234" s="9"/>
      <c r="C3234" s="9"/>
      <c r="D3234" s="9"/>
      <c r="E3234" s="9"/>
      <c r="F3234" s="10"/>
    </row>
    <row r="3235" spans="1:6" ht="12.75">
      <c r="A3235" s="65" t="s">
        <v>201</v>
      </c>
      <c r="B3235" s="15" t="s">
        <v>916</v>
      </c>
      <c r="C3235" s="74" t="s">
        <v>917</v>
      </c>
      <c r="D3235" s="13"/>
      <c r="E3235" s="13"/>
      <c r="F3235" s="13"/>
    </row>
    <row r="3236" spans="1:6" ht="12.75">
      <c r="A3236" s="65"/>
      <c r="B3236" s="15" t="s">
        <v>687</v>
      </c>
      <c r="C3236" s="74"/>
      <c r="D3236" s="13"/>
      <c r="E3236" s="13"/>
      <c r="F3236" s="13"/>
    </row>
    <row r="3237" spans="1:6" ht="12.75">
      <c r="A3237" s="65"/>
      <c r="B3237" s="15" t="s">
        <v>918</v>
      </c>
      <c r="C3237" s="74"/>
      <c r="D3237" s="13"/>
      <c r="E3237" s="13"/>
      <c r="F3237" s="13"/>
    </row>
    <row r="3238" spans="1:6" ht="12.75">
      <c r="A3238" s="22" t="s">
        <v>202</v>
      </c>
      <c r="B3238" s="15" t="s">
        <v>310</v>
      </c>
      <c r="C3238" s="14" t="s">
        <v>311</v>
      </c>
      <c r="D3238" s="13"/>
      <c r="E3238" s="13"/>
      <c r="F3238" s="13"/>
    </row>
    <row r="3239" spans="1:6" ht="12.75">
      <c r="A3239" s="10"/>
      <c r="B3239" s="8"/>
      <c r="C3239" s="10"/>
      <c r="D3239" s="13"/>
      <c r="E3239" s="13"/>
      <c r="F3239" s="13"/>
    </row>
    <row r="3240" spans="1:6" ht="12.75">
      <c r="A3240" s="88" t="s">
        <v>236</v>
      </c>
      <c r="B3240" s="88"/>
      <c r="C3240" s="88"/>
      <c r="D3240" s="88"/>
      <c r="E3240" s="88"/>
      <c r="F3240" s="5">
        <f>F3244+F3245+F3246+F3247+F3248</f>
        <v>109398</v>
      </c>
    </row>
    <row r="3241" spans="1:6" ht="12.75">
      <c r="A3241" s="66" t="s">
        <v>242</v>
      </c>
      <c r="B3241" s="66"/>
      <c r="C3241" s="66"/>
      <c r="D3241" s="66"/>
      <c r="E3241" s="66"/>
      <c r="F3241" s="5"/>
    </row>
    <row r="3242" spans="1:6" ht="12.75">
      <c r="A3242" s="66" t="s">
        <v>919</v>
      </c>
      <c r="B3242" s="88"/>
      <c r="C3242" s="88"/>
      <c r="D3242" s="88"/>
      <c r="E3242" s="88"/>
      <c r="F3242" s="4">
        <v>80090</v>
      </c>
    </row>
    <row r="3243" spans="1:6" ht="12.75">
      <c r="A3243" s="66" t="s">
        <v>920</v>
      </c>
      <c r="B3243" s="66"/>
      <c r="C3243" s="66"/>
      <c r="D3243" s="66"/>
      <c r="E3243" s="66"/>
      <c r="F3243" s="4">
        <v>15505</v>
      </c>
    </row>
    <row r="3244" spans="1:6" ht="12.75">
      <c r="A3244" s="66" t="s">
        <v>241</v>
      </c>
      <c r="B3244" s="66"/>
      <c r="C3244" s="66"/>
      <c r="D3244" s="66"/>
      <c r="E3244" s="66"/>
      <c r="F3244" s="4">
        <f>SUM(F3242:F3243)</f>
        <v>95595</v>
      </c>
    </row>
    <row r="3245" spans="1:6" ht="12.75">
      <c r="A3245" s="66" t="s">
        <v>921</v>
      </c>
      <c r="B3245" s="66"/>
      <c r="C3245" s="66"/>
      <c r="D3245" s="66"/>
      <c r="E3245" s="66"/>
      <c r="F3245" s="4">
        <v>2786</v>
      </c>
    </row>
    <row r="3246" spans="1:6" ht="12.75">
      <c r="A3246" s="66" t="s">
        <v>922</v>
      </c>
      <c r="B3246" s="66"/>
      <c r="C3246" s="66"/>
      <c r="D3246" s="66"/>
      <c r="E3246" s="66"/>
      <c r="F3246" s="4">
        <v>526</v>
      </c>
    </row>
    <row r="3247" spans="1:6" ht="12.75">
      <c r="A3247" s="66" t="s">
        <v>923</v>
      </c>
      <c r="B3247" s="66"/>
      <c r="C3247" s="66"/>
      <c r="D3247" s="66"/>
      <c r="E3247" s="66"/>
      <c r="F3247" s="4">
        <v>158</v>
      </c>
    </row>
    <row r="3248" spans="1:6" ht="12.75">
      <c r="A3248" s="66" t="s">
        <v>924</v>
      </c>
      <c r="B3248" s="66"/>
      <c r="C3248" s="66"/>
      <c r="D3248" s="66"/>
      <c r="E3248" s="66"/>
      <c r="F3248" s="4">
        <v>10333</v>
      </c>
    </row>
    <row r="3249" spans="1:6" ht="12.75">
      <c r="A3249" s="88" t="s">
        <v>197</v>
      </c>
      <c r="B3249" s="88"/>
      <c r="C3249" s="88"/>
      <c r="D3249" s="88"/>
      <c r="E3249" s="88"/>
      <c r="F3249" s="5">
        <f>F3250+F3251+F3252+F3253+F3254+F3255+F3256+F3257+F3258+F3259</f>
        <v>110968</v>
      </c>
    </row>
    <row r="3250" spans="1:6" ht="12.75">
      <c r="A3250" s="66" t="s">
        <v>925</v>
      </c>
      <c r="B3250" s="66"/>
      <c r="C3250" s="66"/>
      <c r="D3250" s="66"/>
      <c r="E3250" s="66"/>
      <c r="F3250" s="4">
        <v>27957</v>
      </c>
    </row>
    <row r="3251" spans="1:6" ht="12.75">
      <c r="A3251" s="66" t="s">
        <v>926</v>
      </c>
      <c r="B3251" s="66"/>
      <c r="C3251" s="66"/>
      <c r="D3251" s="66"/>
      <c r="E3251" s="66"/>
      <c r="F3251" s="4">
        <v>10248</v>
      </c>
    </row>
    <row r="3252" spans="1:6" ht="12.75">
      <c r="A3252" s="66" t="s">
        <v>927</v>
      </c>
      <c r="B3252" s="66"/>
      <c r="C3252" s="66"/>
      <c r="D3252" s="66"/>
      <c r="E3252" s="66"/>
      <c r="F3252" s="4">
        <v>49836</v>
      </c>
    </row>
    <row r="3253" spans="1:6" ht="12.75">
      <c r="A3253" s="66" t="s">
        <v>928</v>
      </c>
      <c r="B3253" s="66"/>
      <c r="C3253" s="66"/>
      <c r="D3253" s="66"/>
      <c r="E3253" s="66"/>
      <c r="F3253" s="4">
        <v>1085</v>
      </c>
    </row>
    <row r="3254" spans="1:6" ht="12.75">
      <c r="A3254" s="66" t="s">
        <v>929</v>
      </c>
      <c r="B3254" s="66"/>
      <c r="C3254" s="66"/>
      <c r="D3254" s="66"/>
      <c r="E3254" s="66"/>
      <c r="F3254" s="4">
        <v>526</v>
      </c>
    </row>
    <row r="3255" spans="1:6" ht="12.75">
      <c r="A3255" s="66" t="s">
        <v>930</v>
      </c>
      <c r="B3255" s="66"/>
      <c r="C3255" s="66"/>
      <c r="D3255" s="66"/>
      <c r="E3255" s="66"/>
      <c r="F3255" s="4">
        <v>11145</v>
      </c>
    </row>
    <row r="3256" spans="1:6" ht="12.75">
      <c r="A3256" s="66" t="s">
        <v>324</v>
      </c>
      <c r="B3256" s="66"/>
      <c r="C3256" s="66"/>
      <c r="D3256" s="66"/>
      <c r="E3256" s="66"/>
      <c r="F3256" s="4">
        <v>183</v>
      </c>
    </row>
    <row r="3257" spans="1:6" ht="12.75">
      <c r="A3257" s="66" t="s">
        <v>931</v>
      </c>
      <c r="B3257" s="66"/>
      <c r="C3257" s="66"/>
      <c r="D3257" s="66"/>
      <c r="E3257" s="66"/>
      <c r="F3257" s="4">
        <v>2628</v>
      </c>
    </row>
    <row r="3258" spans="1:6" ht="12.75">
      <c r="A3258" s="66" t="s">
        <v>932</v>
      </c>
      <c r="B3258" s="66"/>
      <c r="C3258" s="66"/>
      <c r="D3258" s="66"/>
      <c r="E3258" s="66"/>
      <c r="F3258" s="4">
        <v>2103</v>
      </c>
    </row>
    <row r="3259" spans="1:6" ht="12.75">
      <c r="A3259" s="67" t="s">
        <v>933</v>
      </c>
      <c r="B3259" s="68"/>
      <c r="C3259" s="68"/>
      <c r="D3259" s="68"/>
      <c r="E3259" s="69"/>
      <c r="F3259" s="4">
        <v>5257</v>
      </c>
    </row>
    <row r="3260" spans="1:6" ht="12.75">
      <c r="A3260" s="85" t="s">
        <v>534</v>
      </c>
      <c r="B3260" s="86"/>
      <c r="C3260" s="86"/>
      <c r="D3260" s="86"/>
      <c r="E3260" s="87"/>
      <c r="F3260" s="5">
        <f>F3261+F3263+F3264+F3265+F3266</f>
        <v>54841</v>
      </c>
    </row>
    <row r="3261" spans="1:6" ht="12.75">
      <c r="A3261" s="70" t="s">
        <v>535</v>
      </c>
      <c r="B3261" s="71"/>
      <c r="C3261" s="71"/>
      <c r="D3261" s="71"/>
      <c r="E3261" s="72"/>
      <c r="F3261" s="4">
        <v>51748</v>
      </c>
    </row>
    <row r="3262" spans="1:6" ht="12.75">
      <c r="A3262" s="70" t="s">
        <v>536</v>
      </c>
      <c r="B3262" s="71"/>
      <c r="C3262" s="71"/>
      <c r="D3262" s="71"/>
      <c r="E3262" s="72"/>
      <c r="F3262" s="4"/>
    </row>
    <row r="3263" spans="1:6" ht="12.75">
      <c r="A3263" s="67" t="s">
        <v>537</v>
      </c>
      <c r="B3263" s="68"/>
      <c r="C3263" s="68"/>
      <c r="D3263" s="68"/>
      <c r="E3263" s="69"/>
      <c r="F3263" s="4">
        <v>1380</v>
      </c>
    </row>
    <row r="3264" spans="1:6" ht="12.75">
      <c r="A3264" s="67" t="s">
        <v>538</v>
      </c>
      <c r="B3264" s="68"/>
      <c r="C3264" s="68"/>
      <c r="D3264" s="68"/>
      <c r="E3264" s="69"/>
      <c r="F3264" s="4">
        <v>1567</v>
      </c>
    </row>
    <row r="3265" spans="1:6" ht="12.75">
      <c r="A3265" s="67" t="s">
        <v>58</v>
      </c>
      <c r="B3265" s="68"/>
      <c r="C3265" s="68"/>
      <c r="D3265" s="68"/>
      <c r="E3265" s="69"/>
      <c r="F3265" s="4">
        <v>56</v>
      </c>
    </row>
    <row r="3266" spans="1:6" ht="12.75">
      <c r="A3266" s="70" t="s">
        <v>1922</v>
      </c>
      <c r="B3266" s="71"/>
      <c r="C3266" s="71"/>
      <c r="D3266" s="71"/>
      <c r="E3266" s="72"/>
      <c r="F3266" s="4">
        <v>90</v>
      </c>
    </row>
    <row r="3267" spans="1:6" ht="12.75">
      <c r="A3267" s="88" t="s">
        <v>335</v>
      </c>
      <c r="B3267" s="88"/>
      <c r="C3267" s="88"/>
      <c r="D3267" s="88"/>
      <c r="E3267" s="88"/>
      <c r="F3267" s="5">
        <v>165291</v>
      </c>
    </row>
    <row r="3268" spans="1:6" ht="12.75">
      <c r="A3268" s="88" t="s">
        <v>934</v>
      </c>
      <c r="B3268" s="88"/>
      <c r="C3268" s="88"/>
      <c r="D3268" s="88"/>
      <c r="E3268" s="88"/>
      <c r="F3268" s="5">
        <v>29439</v>
      </c>
    </row>
    <row r="3269" spans="1:6" ht="12.75">
      <c r="A3269" s="88" t="s">
        <v>935</v>
      </c>
      <c r="B3269" s="88"/>
      <c r="C3269" s="88"/>
      <c r="D3269" s="88"/>
      <c r="E3269" s="88"/>
      <c r="F3269" s="5">
        <v>50993</v>
      </c>
    </row>
    <row r="3270" spans="1:6" ht="12.75">
      <c r="A3270" s="85" t="s">
        <v>936</v>
      </c>
      <c r="B3270" s="86"/>
      <c r="C3270" s="86"/>
      <c r="D3270" s="86"/>
      <c r="E3270" s="87"/>
      <c r="F3270" s="5">
        <v>263</v>
      </c>
    </row>
    <row r="3271" spans="1:6" ht="12.75">
      <c r="A3271" s="88" t="s">
        <v>199</v>
      </c>
      <c r="B3271" s="88"/>
      <c r="C3271" s="88"/>
      <c r="D3271" s="88"/>
      <c r="E3271" s="88"/>
      <c r="F3271" s="16">
        <f>F3240+F3249+F3260+F3267+F3268+F3269+F3270</f>
        <v>521193</v>
      </c>
    </row>
    <row r="3272" spans="1:6" ht="12.75">
      <c r="A3272" s="88" t="s">
        <v>200</v>
      </c>
      <c r="B3272" s="88"/>
      <c r="C3272" s="88"/>
      <c r="D3272" s="88"/>
      <c r="E3272" s="88"/>
      <c r="F3272" s="16">
        <f>F3271*6/100</f>
        <v>31271.58</v>
      </c>
    </row>
    <row r="3273" spans="1:6" ht="12.75">
      <c r="A3273" s="85" t="s">
        <v>245</v>
      </c>
      <c r="B3273" s="86"/>
      <c r="C3273" s="86"/>
      <c r="D3273" s="86"/>
      <c r="E3273" s="87"/>
      <c r="F3273" s="16">
        <f>C3280*6/100</f>
        <v>35263.68</v>
      </c>
    </row>
    <row r="3274" spans="1:6" ht="12.75">
      <c r="A3274" s="88" t="s">
        <v>198</v>
      </c>
      <c r="B3274" s="88"/>
      <c r="C3274" s="88"/>
      <c r="D3274" s="88"/>
      <c r="E3274" s="88"/>
      <c r="F3274" s="16">
        <f>SUM(F3271:F3273)</f>
        <v>587728.26</v>
      </c>
    </row>
    <row r="3275" spans="1:6" ht="12.75">
      <c r="A3275" s="88" t="s">
        <v>937</v>
      </c>
      <c r="B3275" s="88"/>
      <c r="C3275" s="88"/>
      <c r="D3275" s="88"/>
      <c r="E3275" s="88"/>
      <c r="F3275" s="18">
        <f>F3274/A3233/12</f>
        <v>11.180002510956903</v>
      </c>
    </row>
    <row r="3276" spans="1:6" ht="12.75">
      <c r="A3276" s="3" t="s">
        <v>271</v>
      </c>
      <c r="B3276" s="3"/>
      <c r="C3276" s="3"/>
      <c r="D3276" s="3"/>
      <c r="E3276" s="3"/>
      <c r="F3276" s="3"/>
    </row>
    <row r="3277" spans="1:6" ht="12.75">
      <c r="A3277" s="3"/>
      <c r="B3277" s="3"/>
      <c r="C3277" s="3"/>
      <c r="D3277" s="3"/>
      <c r="E3277" s="3"/>
      <c r="F3277" s="3"/>
    </row>
    <row r="3278" spans="1:6" ht="12.75">
      <c r="A3278" s="66" t="s">
        <v>337</v>
      </c>
      <c r="B3278" s="66"/>
      <c r="C3278" s="54">
        <f>F3269/F3274</f>
        <v>0.08676288596365946</v>
      </c>
      <c r="D3278" s="66" t="s">
        <v>274</v>
      </c>
      <c r="E3278" s="66"/>
      <c r="F3278" s="3"/>
    </row>
    <row r="3279" spans="1:6" ht="12.75">
      <c r="A3279" s="3"/>
      <c r="B3279" s="3"/>
      <c r="C3279" s="3"/>
      <c r="D3279" s="3"/>
      <c r="E3279" s="3"/>
      <c r="F3279" s="3"/>
    </row>
    <row r="3280" spans="1:6" ht="12.75">
      <c r="A3280" s="5" t="s">
        <v>244</v>
      </c>
      <c r="B3280" s="5" t="s">
        <v>938</v>
      </c>
      <c r="C3280" s="5">
        <v>587728</v>
      </c>
      <c r="D3280" s="3"/>
      <c r="E3280" s="3"/>
      <c r="F3280" s="3"/>
    </row>
    <row r="3288" spans="1:6" ht="12.75">
      <c r="A3288" s="3"/>
      <c r="B3288" s="3"/>
      <c r="C3288" s="3"/>
      <c r="D3288" s="3"/>
      <c r="E3288" s="3"/>
      <c r="F3288" s="2" t="s">
        <v>65</v>
      </c>
    </row>
    <row r="3289" spans="1:6" ht="12.75">
      <c r="A3289" s="75" t="s">
        <v>66</v>
      </c>
      <c r="B3289" s="75"/>
      <c r="C3289" s="75"/>
      <c r="D3289" s="75"/>
      <c r="E3289" s="75"/>
      <c r="F3289" s="75"/>
    </row>
    <row r="3290" spans="1:6" ht="12.75">
      <c r="A3290" s="75" t="s">
        <v>264</v>
      </c>
      <c r="B3290" s="75"/>
      <c r="C3290" s="75"/>
      <c r="D3290" s="75"/>
      <c r="E3290" s="75"/>
      <c r="F3290" s="75"/>
    </row>
    <row r="3291" spans="1:6" ht="12.75">
      <c r="A3291" s="75" t="s">
        <v>67</v>
      </c>
      <c r="B3291" s="75"/>
      <c r="C3291" s="75"/>
      <c r="D3291" s="75"/>
      <c r="E3291" s="75"/>
      <c r="F3291" s="75"/>
    </row>
    <row r="3292" spans="1:6" ht="12.75">
      <c r="A3292" s="3"/>
      <c r="B3292" s="3"/>
      <c r="C3292" s="2"/>
      <c r="D3292" s="2"/>
      <c r="E3292" s="2"/>
      <c r="F3292" s="3"/>
    </row>
    <row r="3293" spans="1:6" ht="12.75">
      <c r="A3293" s="73" t="s">
        <v>237</v>
      </c>
      <c r="B3293" s="73"/>
      <c r="C3293" s="73"/>
      <c r="D3293" s="73"/>
      <c r="E3293" s="73"/>
      <c r="F3293" s="4" t="s">
        <v>192</v>
      </c>
    </row>
    <row r="3294" spans="1:6" ht="12.75">
      <c r="A3294" s="4" t="s">
        <v>193</v>
      </c>
      <c r="B3294" s="4" t="s">
        <v>261</v>
      </c>
      <c r="C3294" s="4" t="s">
        <v>194</v>
      </c>
      <c r="D3294" s="4" t="s">
        <v>196</v>
      </c>
      <c r="E3294" s="4" t="s">
        <v>195</v>
      </c>
      <c r="F3294" s="100">
        <v>5</v>
      </c>
    </row>
    <row r="3295" spans="1:6" ht="12.75">
      <c r="A3295" s="4">
        <v>2703.8</v>
      </c>
      <c r="B3295" s="6">
        <v>272</v>
      </c>
      <c r="C3295" s="6">
        <v>466</v>
      </c>
      <c r="D3295" s="6">
        <v>108</v>
      </c>
      <c r="E3295" s="6">
        <v>1511</v>
      </c>
      <c r="F3295" s="101"/>
    </row>
    <row r="3296" spans="1:6" ht="12.75">
      <c r="A3296" s="8"/>
      <c r="B3296" s="9"/>
      <c r="C3296" s="9"/>
      <c r="D3296" s="9"/>
      <c r="E3296" s="9"/>
      <c r="F3296" s="10"/>
    </row>
    <row r="3297" spans="1:6" ht="12.75">
      <c r="A3297" s="65" t="s">
        <v>201</v>
      </c>
      <c r="B3297" s="15" t="s">
        <v>68</v>
      </c>
      <c r="C3297" s="74" t="s">
        <v>69</v>
      </c>
      <c r="D3297" s="13"/>
      <c r="E3297" s="13"/>
      <c r="F3297" s="13"/>
    </row>
    <row r="3298" spans="1:6" ht="12.75">
      <c r="A3298" s="65"/>
      <c r="B3298" s="15" t="s">
        <v>70</v>
      </c>
      <c r="C3298" s="74"/>
      <c r="D3298" s="13"/>
      <c r="E3298" s="13"/>
      <c r="F3298" s="13"/>
    </row>
    <row r="3299" spans="1:6" ht="12.75">
      <c r="A3299" s="65"/>
      <c r="B3299" s="15" t="s">
        <v>71</v>
      </c>
      <c r="C3299" s="74"/>
      <c r="D3299" s="13"/>
      <c r="E3299" s="13"/>
      <c r="F3299" s="13"/>
    </row>
    <row r="3300" spans="1:6" ht="12.75">
      <c r="A3300" s="22" t="s">
        <v>202</v>
      </c>
      <c r="B3300" s="15" t="s">
        <v>72</v>
      </c>
      <c r="C3300" s="14" t="s">
        <v>424</v>
      </c>
      <c r="D3300" s="13"/>
      <c r="E3300" s="13"/>
      <c r="F3300" s="13"/>
    </row>
    <row r="3301" spans="1:6" ht="12.75">
      <c r="A3301" s="10"/>
      <c r="B3301" s="8"/>
      <c r="C3301" s="10"/>
      <c r="D3301" s="13"/>
      <c r="E3301" s="13"/>
      <c r="F3301" s="13"/>
    </row>
    <row r="3302" spans="1:6" ht="12.75">
      <c r="A3302" s="88" t="s">
        <v>236</v>
      </c>
      <c r="B3302" s="88"/>
      <c r="C3302" s="88"/>
      <c r="D3302" s="88"/>
      <c r="E3302" s="88"/>
      <c r="F3302" s="5">
        <f>F3306+F3307+F3308+F3309+F3310</f>
        <v>59121</v>
      </c>
    </row>
    <row r="3303" spans="1:6" ht="12.75">
      <c r="A3303" s="66" t="s">
        <v>242</v>
      </c>
      <c r="B3303" s="66"/>
      <c r="C3303" s="66"/>
      <c r="D3303" s="66"/>
      <c r="E3303" s="66"/>
      <c r="F3303" s="5"/>
    </row>
    <row r="3304" spans="1:6" ht="12.75">
      <c r="A3304" s="66" t="s">
        <v>73</v>
      </c>
      <c r="B3304" s="88"/>
      <c r="C3304" s="88"/>
      <c r="D3304" s="88"/>
      <c r="E3304" s="88"/>
      <c r="F3304" s="4">
        <v>32764</v>
      </c>
    </row>
    <row r="3305" spans="1:6" ht="12.75">
      <c r="A3305" s="66" t="s">
        <v>426</v>
      </c>
      <c r="B3305" s="66"/>
      <c r="C3305" s="66"/>
      <c r="D3305" s="66"/>
      <c r="E3305" s="66"/>
      <c r="F3305" s="4">
        <v>17294</v>
      </c>
    </row>
    <row r="3306" spans="1:6" ht="12.75">
      <c r="A3306" s="66" t="s">
        <v>286</v>
      </c>
      <c r="B3306" s="66"/>
      <c r="C3306" s="66"/>
      <c r="D3306" s="66"/>
      <c r="E3306" s="66"/>
      <c r="F3306" s="4">
        <f>SUM(F3304:F3305)</f>
        <v>50058</v>
      </c>
    </row>
    <row r="3307" spans="1:6" ht="12.75">
      <c r="A3307" s="66" t="s">
        <v>74</v>
      </c>
      <c r="B3307" s="66"/>
      <c r="C3307" s="66"/>
      <c r="D3307" s="66"/>
      <c r="E3307" s="66"/>
      <c r="F3307" s="4">
        <v>1720</v>
      </c>
    </row>
    <row r="3308" spans="1:6" ht="12.75">
      <c r="A3308" s="66" t="s">
        <v>75</v>
      </c>
      <c r="B3308" s="66"/>
      <c r="C3308" s="66"/>
      <c r="D3308" s="66"/>
      <c r="E3308" s="66"/>
      <c r="F3308" s="4">
        <v>324</v>
      </c>
    </row>
    <row r="3309" spans="1:6" ht="12.75">
      <c r="A3309" s="66" t="s">
        <v>76</v>
      </c>
      <c r="B3309" s="66"/>
      <c r="C3309" s="66"/>
      <c r="D3309" s="66"/>
      <c r="E3309" s="66"/>
      <c r="F3309" s="4">
        <v>97</v>
      </c>
    </row>
    <row r="3310" spans="1:6" ht="12.75">
      <c r="A3310" s="66" t="s">
        <v>77</v>
      </c>
      <c r="B3310" s="66"/>
      <c r="C3310" s="66"/>
      <c r="D3310" s="66"/>
      <c r="E3310" s="66"/>
      <c r="F3310" s="4">
        <v>6922</v>
      </c>
    </row>
    <row r="3311" spans="1:6" ht="12.75">
      <c r="A3311" s="88" t="s">
        <v>197</v>
      </c>
      <c r="B3311" s="88"/>
      <c r="C3311" s="88"/>
      <c r="D3311" s="88"/>
      <c r="E3311" s="88"/>
      <c r="F3311" s="5">
        <f>F3312+F3313+F3314+F3315+F3316+F3317+F3318+F3319+F3320+F3321</f>
        <v>72524</v>
      </c>
    </row>
    <row r="3312" spans="1:6" ht="12.75">
      <c r="A3312" s="66" t="s">
        <v>78</v>
      </c>
      <c r="B3312" s="66"/>
      <c r="C3312" s="66"/>
      <c r="D3312" s="66"/>
      <c r="E3312" s="66"/>
      <c r="F3312" s="4">
        <f>+F3313+F3314+F3315+F3316+F3317+F3318+F3319+F3320+F3321</f>
        <v>36262</v>
      </c>
    </row>
    <row r="3313" spans="1:6" ht="12.75">
      <c r="A3313" s="66" t="s">
        <v>79</v>
      </c>
      <c r="B3313" s="66"/>
      <c r="C3313" s="66"/>
      <c r="D3313" s="66"/>
      <c r="E3313" s="66"/>
      <c r="F3313" s="4">
        <v>6872</v>
      </c>
    </row>
    <row r="3314" spans="1:6" ht="12.75">
      <c r="A3314" s="66" t="s">
        <v>80</v>
      </c>
      <c r="B3314" s="66"/>
      <c r="C3314" s="66"/>
      <c r="D3314" s="66"/>
      <c r="E3314" s="66"/>
      <c r="F3314" s="4">
        <v>14892</v>
      </c>
    </row>
    <row r="3315" spans="1:6" ht="12.75">
      <c r="A3315" s="66" t="s">
        <v>500</v>
      </c>
      <c r="B3315" s="66"/>
      <c r="C3315" s="66"/>
      <c r="D3315" s="66"/>
      <c r="E3315" s="66"/>
      <c r="F3315" s="4">
        <v>1016</v>
      </c>
    </row>
    <row r="3316" spans="1:6" ht="12.75">
      <c r="A3316" s="66" t="s">
        <v>81</v>
      </c>
      <c r="B3316" s="66"/>
      <c r="C3316" s="66"/>
      <c r="D3316" s="66"/>
      <c r="E3316" s="66"/>
      <c r="F3316" s="4">
        <v>324</v>
      </c>
    </row>
    <row r="3317" spans="1:6" ht="12.75">
      <c r="A3317" s="66" t="s">
        <v>82</v>
      </c>
      <c r="B3317" s="66"/>
      <c r="C3317" s="66"/>
      <c r="D3317" s="66"/>
      <c r="E3317" s="66"/>
      <c r="F3317" s="4">
        <v>6878</v>
      </c>
    </row>
    <row r="3318" spans="1:6" ht="12.75">
      <c r="A3318" s="66" t="s">
        <v>1917</v>
      </c>
      <c r="B3318" s="66"/>
      <c r="C3318" s="66"/>
      <c r="D3318" s="66"/>
      <c r="E3318" s="66"/>
      <c r="F3318" s="4">
        <v>115</v>
      </c>
    </row>
    <row r="3319" spans="1:6" ht="12.75">
      <c r="A3319" s="66" t="s">
        <v>83</v>
      </c>
      <c r="B3319" s="66"/>
      <c r="C3319" s="66"/>
      <c r="D3319" s="66"/>
      <c r="E3319" s="66"/>
      <c r="F3319" s="4">
        <v>1622</v>
      </c>
    </row>
    <row r="3320" spans="1:6" ht="12.75">
      <c r="A3320" s="66" t="s">
        <v>84</v>
      </c>
      <c r="B3320" s="66"/>
      <c r="C3320" s="66"/>
      <c r="D3320" s="66"/>
      <c r="E3320" s="66"/>
      <c r="F3320" s="4">
        <v>1298</v>
      </c>
    </row>
    <row r="3321" spans="1:6" ht="12.75">
      <c r="A3321" s="67" t="s">
        <v>85</v>
      </c>
      <c r="B3321" s="68"/>
      <c r="C3321" s="68"/>
      <c r="D3321" s="68"/>
      <c r="E3321" s="69"/>
      <c r="F3321" s="4">
        <v>3245</v>
      </c>
    </row>
    <row r="3322" spans="1:6" ht="12.75">
      <c r="A3322" s="88" t="s">
        <v>300</v>
      </c>
      <c r="B3322" s="88"/>
      <c r="C3322" s="88"/>
      <c r="D3322" s="88"/>
      <c r="E3322" s="88"/>
      <c r="F3322" s="5">
        <v>80668</v>
      </c>
    </row>
    <row r="3323" spans="1:6" ht="12.75">
      <c r="A3323" s="88" t="s">
        <v>86</v>
      </c>
      <c r="B3323" s="88"/>
      <c r="C3323" s="88"/>
      <c r="D3323" s="88"/>
      <c r="E3323" s="88"/>
      <c r="F3323" s="5">
        <v>18170</v>
      </c>
    </row>
    <row r="3324" spans="1:6" ht="12.75">
      <c r="A3324" s="88" t="s">
        <v>87</v>
      </c>
      <c r="B3324" s="88"/>
      <c r="C3324" s="88"/>
      <c r="D3324" s="88"/>
      <c r="E3324" s="88"/>
      <c r="F3324" s="5">
        <v>31472</v>
      </c>
    </row>
    <row r="3325" spans="1:6" ht="12.75">
      <c r="A3325" s="85" t="s">
        <v>88</v>
      </c>
      <c r="B3325" s="86"/>
      <c r="C3325" s="86"/>
      <c r="D3325" s="86"/>
      <c r="E3325" s="87"/>
      <c r="F3325" s="5">
        <v>162</v>
      </c>
    </row>
    <row r="3326" spans="1:6" ht="12.75">
      <c r="A3326" s="88" t="s">
        <v>199</v>
      </c>
      <c r="B3326" s="88"/>
      <c r="C3326" s="88"/>
      <c r="D3326" s="88"/>
      <c r="E3326" s="88"/>
      <c r="F3326" s="16">
        <f>F3302+F3311+F3322+F3323+F3324+F3325</f>
        <v>262117</v>
      </c>
    </row>
    <row r="3327" spans="1:6" ht="12.75">
      <c r="A3327" s="88" t="s">
        <v>200</v>
      </c>
      <c r="B3327" s="88"/>
      <c r="C3327" s="88"/>
      <c r="D3327" s="88"/>
      <c r="E3327" s="88"/>
      <c r="F3327" s="16">
        <f>F3326*6/100</f>
        <v>15727.02</v>
      </c>
    </row>
    <row r="3328" spans="1:6" ht="12.75">
      <c r="A3328" s="85" t="s">
        <v>245</v>
      </c>
      <c r="B3328" s="86"/>
      <c r="C3328" s="86"/>
      <c r="D3328" s="86"/>
      <c r="E3328" s="87"/>
      <c r="F3328" s="16">
        <f>C3335*6/100</f>
        <v>17734.74</v>
      </c>
    </row>
    <row r="3329" spans="1:6" ht="12.75">
      <c r="A3329" s="88" t="s">
        <v>198</v>
      </c>
      <c r="B3329" s="88"/>
      <c r="C3329" s="88"/>
      <c r="D3329" s="88"/>
      <c r="E3329" s="88"/>
      <c r="F3329" s="16">
        <f>SUM(F3326:F3328)</f>
        <v>295578.76</v>
      </c>
    </row>
    <row r="3330" spans="1:6" ht="12.75">
      <c r="A3330" s="88" t="s">
        <v>89</v>
      </c>
      <c r="B3330" s="88"/>
      <c r="C3330" s="88"/>
      <c r="D3330" s="88"/>
      <c r="E3330" s="88"/>
      <c r="F3330" s="18">
        <f>F3329/A3295/12</f>
        <v>9.109979781542027</v>
      </c>
    </row>
    <row r="3331" spans="1:6" ht="12.75">
      <c r="A3331" s="3" t="s">
        <v>271</v>
      </c>
      <c r="B3331" s="3"/>
      <c r="C3331" s="3"/>
      <c r="D3331" s="3"/>
      <c r="E3331" s="3"/>
      <c r="F3331" s="3"/>
    </row>
    <row r="3332" spans="1:6" ht="12.75">
      <c r="A3332" s="3"/>
      <c r="B3332" s="3"/>
      <c r="C3332" s="2"/>
      <c r="D3332" s="3"/>
      <c r="E3332" s="3"/>
      <c r="F3332" s="3"/>
    </row>
    <row r="3333" spans="1:6" ht="12.75">
      <c r="A3333" s="66" t="s">
        <v>337</v>
      </c>
      <c r="B3333" s="66"/>
      <c r="C3333" s="54">
        <f>F3324/F3329</f>
        <v>0.1064758509711591</v>
      </c>
      <c r="D3333" s="66" t="s">
        <v>274</v>
      </c>
      <c r="E3333" s="66"/>
      <c r="F3333" s="3"/>
    </row>
    <row r="3334" spans="1:6" ht="12.75">
      <c r="A3334" s="51"/>
      <c r="B3334" s="51"/>
      <c r="C3334" s="51"/>
      <c r="D3334" s="51"/>
      <c r="E3334" s="51"/>
      <c r="F3334" s="3"/>
    </row>
    <row r="3335" spans="1:6" ht="12.75">
      <c r="A3335" s="5" t="s">
        <v>244</v>
      </c>
      <c r="B3335" s="5" t="s">
        <v>90</v>
      </c>
      <c r="C3335" s="5">
        <v>295579</v>
      </c>
      <c r="D3335" s="2"/>
      <c r="E3335" s="2"/>
      <c r="F3335" s="2"/>
    </row>
    <row r="3350" spans="1:6" ht="12.75">
      <c r="A3350" s="3"/>
      <c r="B3350" s="3"/>
      <c r="C3350" s="3"/>
      <c r="D3350" s="3"/>
      <c r="E3350" s="3"/>
      <c r="F3350" s="2" t="s">
        <v>91</v>
      </c>
    </row>
    <row r="3351" spans="1:6" ht="12.75">
      <c r="A3351" s="75" t="s">
        <v>383</v>
      </c>
      <c r="B3351" s="75"/>
      <c r="C3351" s="75"/>
      <c r="D3351" s="75"/>
      <c r="E3351" s="75"/>
      <c r="F3351" s="75"/>
    </row>
    <row r="3352" spans="1:6" ht="12.75">
      <c r="A3352" s="75" t="s">
        <v>264</v>
      </c>
      <c r="B3352" s="75"/>
      <c r="C3352" s="75"/>
      <c r="D3352" s="75"/>
      <c r="E3352" s="75"/>
      <c r="F3352" s="75"/>
    </row>
    <row r="3353" spans="1:6" ht="12.75">
      <c r="A3353" s="75" t="s">
        <v>92</v>
      </c>
      <c r="B3353" s="75"/>
      <c r="C3353" s="75"/>
      <c r="D3353" s="75"/>
      <c r="E3353" s="75"/>
      <c r="F3353" s="75"/>
    </row>
    <row r="3354" spans="1:6" ht="12.75">
      <c r="A3354" s="3"/>
      <c r="B3354" s="3"/>
      <c r="C3354" s="2"/>
      <c r="D3354" s="2"/>
      <c r="E3354" s="2"/>
      <c r="F3354" s="3"/>
    </row>
    <row r="3355" spans="1:6" ht="12.75">
      <c r="A3355" s="73" t="s">
        <v>237</v>
      </c>
      <c r="B3355" s="73"/>
      <c r="C3355" s="73"/>
      <c r="D3355" s="73"/>
      <c r="E3355" s="73"/>
      <c r="F3355" s="4" t="s">
        <v>192</v>
      </c>
    </row>
    <row r="3356" spans="1:6" ht="12.75">
      <c r="A3356" s="4" t="s">
        <v>193</v>
      </c>
      <c r="B3356" s="4" t="s">
        <v>261</v>
      </c>
      <c r="C3356" s="4" t="s">
        <v>194</v>
      </c>
      <c r="D3356" s="4" t="s">
        <v>196</v>
      </c>
      <c r="E3356" s="4" t="s">
        <v>195</v>
      </c>
      <c r="F3356" s="100">
        <v>5</v>
      </c>
    </row>
    <row r="3357" spans="1:6" ht="12.75">
      <c r="A3357" s="4">
        <v>2702.4</v>
      </c>
      <c r="B3357" s="6">
        <v>270</v>
      </c>
      <c r="C3357" s="6">
        <v>400</v>
      </c>
      <c r="D3357" s="6" t="s">
        <v>278</v>
      </c>
      <c r="E3357" s="6">
        <v>3583</v>
      </c>
      <c r="F3357" s="101"/>
    </row>
    <row r="3358" spans="1:6" ht="12.75">
      <c r="A3358" s="8"/>
      <c r="B3358" s="9"/>
      <c r="C3358" s="9"/>
      <c r="D3358" s="9"/>
      <c r="E3358" s="9"/>
      <c r="F3358" s="10"/>
    </row>
    <row r="3359" spans="1:6" ht="12.75">
      <c r="A3359" s="65" t="s">
        <v>201</v>
      </c>
      <c r="B3359" s="15" t="s">
        <v>93</v>
      </c>
      <c r="C3359" s="74" t="s">
        <v>1806</v>
      </c>
      <c r="D3359" s="13"/>
      <c r="E3359" s="13"/>
      <c r="F3359" s="13"/>
    </row>
    <row r="3360" spans="1:6" ht="12.75">
      <c r="A3360" s="65"/>
      <c r="B3360" s="15" t="s">
        <v>94</v>
      </c>
      <c r="C3360" s="74"/>
      <c r="D3360" s="13"/>
      <c r="E3360" s="13"/>
      <c r="F3360" s="13"/>
    </row>
    <row r="3361" spans="1:6" ht="12.75">
      <c r="A3361" s="22" t="s">
        <v>202</v>
      </c>
      <c r="B3361" s="15" t="s">
        <v>95</v>
      </c>
      <c r="C3361" s="14" t="s">
        <v>1351</v>
      </c>
      <c r="D3361" s="13"/>
      <c r="E3361" s="13"/>
      <c r="F3361" s="13"/>
    </row>
    <row r="3362" spans="1:6" ht="12.75">
      <c r="A3362" s="10"/>
      <c r="B3362" s="8"/>
      <c r="C3362" s="10"/>
      <c r="D3362" s="13"/>
      <c r="E3362" s="13"/>
      <c r="F3362" s="13"/>
    </row>
    <row r="3363" spans="1:6" ht="12.75">
      <c r="A3363" s="88" t="s">
        <v>236</v>
      </c>
      <c r="B3363" s="88"/>
      <c r="C3363" s="88"/>
      <c r="D3363" s="88"/>
      <c r="E3363" s="88"/>
      <c r="F3363" s="5">
        <f>F3367+F3368+F3369+F3370+F3371</f>
        <v>68121</v>
      </c>
    </row>
    <row r="3364" spans="1:6" ht="12.75">
      <c r="A3364" s="66" t="s">
        <v>242</v>
      </c>
      <c r="B3364" s="66"/>
      <c r="C3364" s="66"/>
      <c r="D3364" s="66"/>
      <c r="E3364" s="66"/>
      <c r="F3364" s="5"/>
    </row>
    <row r="3365" spans="1:6" ht="12.75">
      <c r="A3365" s="66" t="s">
        <v>96</v>
      </c>
      <c r="B3365" s="88"/>
      <c r="C3365" s="88"/>
      <c r="D3365" s="88"/>
      <c r="E3365" s="88"/>
      <c r="F3365" s="4">
        <v>38832</v>
      </c>
    </row>
    <row r="3366" spans="1:6" ht="12.75">
      <c r="A3366" s="66" t="s">
        <v>492</v>
      </c>
      <c r="B3366" s="66"/>
      <c r="C3366" s="66"/>
      <c r="D3366" s="66"/>
      <c r="E3366" s="66"/>
      <c r="F3366" s="4">
        <v>20276</v>
      </c>
    </row>
    <row r="3367" spans="1:6" ht="12.75">
      <c r="A3367" s="66" t="s">
        <v>241</v>
      </c>
      <c r="B3367" s="66"/>
      <c r="C3367" s="66"/>
      <c r="D3367" s="66"/>
      <c r="E3367" s="66"/>
      <c r="F3367" s="4">
        <f>SUM(F3365:F3366)</f>
        <v>59108</v>
      </c>
    </row>
    <row r="3368" spans="1:6" ht="12.75">
      <c r="A3368" s="66" t="s">
        <v>97</v>
      </c>
      <c r="B3368" s="66"/>
      <c r="C3368" s="66"/>
      <c r="D3368" s="66"/>
      <c r="E3368" s="66"/>
      <c r="F3368" s="4">
        <v>1720</v>
      </c>
    </row>
    <row r="3369" spans="1:6" ht="12.75">
      <c r="A3369" s="66" t="s">
        <v>98</v>
      </c>
      <c r="B3369" s="66"/>
      <c r="C3369" s="66"/>
      <c r="D3369" s="66"/>
      <c r="E3369" s="66"/>
      <c r="F3369" s="4">
        <v>324</v>
      </c>
    </row>
    <row r="3370" spans="1:6" ht="12.75">
      <c r="A3370" s="66" t="s">
        <v>99</v>
      </c>
      <c r="B3370" s="66"/>
      <c r="C3370" s="66"/>
      <c r="D3370" s="66"/>
      <c r="E3370" s="66"/>
      <c r="F3370" s="4">
        <v>97</v>
      </c>
    </row>
    <row r="3371" spans="1:6" ht="12.75">
      <c r="A3371" s="66" t="s">
        <v>100</v>
      </c>
      <c r="B3371" s="66"/>
      <c r="C3371" s="66"/>
      <c r="D3371" s="66"/>
      <c r="E3371" s="66"/>
      <c r="F3371" s="4">
        <v>6872</v>
      </c>
    </row>
    <row r="3372" spans="1:6" ht="12.75">
      <c r="A3372" s="88" t="s">
        <v>197</v>
      </c>
      <c r="B3372" s="88"/>
      <c r="C3372" s="88"/>
      <c r="D3372" s="88"/>
      <c r="E3372" s="88"/>
      <c r="F3372" s="5">
        <f>F3373+F3374+F3375+F3376+F3377+F3378+F3379+F3380+F3381+F3382</f>
        <v>56270</v>
      </c>
    </row>
    <row r="3373" spans="1:6" ht="12.75">
      <c r="A3373" s="66" t="s">
        <v>101</v>
      </c>
      <c r="B3373" s="66"/>
      <c r="C3373" s="66"/>
      <c r="D3373" s="66"/>
      <c r="E3373" s="66"/>
      <c r="F3373" s="4">
        <v>18530</v>
      </c>
    </row>
    <row r="3374" spans="1:6" ht="12.75">
      <c r="A3374" s="66" t="s">
        <v>102</v>
      </c>
      <c r="B3374" s="66"/>
      <c r="C3374" s="66"/>
      <c r="D3374" s="66"/>
      <c r="E3374" s="66"/>
      <c r="F3374" s="4">
        <v>6792</v>
      </c>
    </row>
    <row r="3375" spans="1:6" ht="12.75">
      <c r="A3375" s="66" t="s">
        <v>103</v>
      </c>
      <c r="B3375" s="66"/>
      <c r="C3375" s="66"/>
      <c r="D3375" s="66"/>
      <c r="E3375" s="66"/>
      <c r="F3375" s="4">
        <v>16457</v>
      </c>
    </row>
    <row r="3376" spans="1:6" ht="12.75">
      <c r="A3376" s="66" t="s">
        <v>500</v>
      </c>
      <c r="B3376" s="66"/>
      <c r="C3376" s="66"/>
      <c r="D3376" s="66"/>
      <c r="E3376" s="66"/>
      <c r="F3376" s="4">
        <v>1016</v>
      </c>
    </row>
    <row r="3377" spans="1:6" ht="12.75">
      <c r="A3377" s="66" t="s">
        <v>104</v>
      </c>
      <c r="B3377" s="66"/>
      <c r="C3377" s="66"/>
      <c r="D3377" s="66"/>
      <c r="E3377" s="66"/>
      <c r="F3377" s="4">
        <v>324</v>
      </c>
    </row>
    <row r="3378" spans="1:6" ht="12.75">
      <c r="A3378" s="66" t="s">
        <v>105</v>
      </c>
      <c r="B3378" s="66"/>
      <c r="C3378" s="66"/>
      <c r="D3378" s="66"/>
      <c r="E3378" s="66"/>
      <c r="F3378" s="4">
        <v>6875</v>
      </c>
    </row>
    <row r="3379" spans="1:6" ht="12.75">
      <c r="A3379" s="66" t="s">
        <v>106</v>
      </c>
      <c r="B3379" s="66"/>
      <c r="C3379" s="66"/>
      <c r="D3379" s="66"/>
      <c r="E3379" s="66"/>
      <c r="F3379" s="4">
        <v>115</v>
      </c>
    </row>
    <row r="3380" spans="1:6" ht="12.75">
      <c r="A3380" s="66" t="s">
        <v>107</v>
      </c>
      <c r="B3380" s="66"/>
      <c r="C3380" s="66"/>
      <c r="D3380" s="66"/>
      <c r="E3380" s="66"/>
      <c r="F3380" s="4">
        <v>1621</v>
      </c>
    </row>
    <row r="3381" spans="1:6" ht="12.75">
      <c r="A3381" s="66" t="s">
        <v>108</v>
      </c>
      <c r="B3381" s="66"/>
      <c r="C3381" s="66"/>
      <c r="D3381" s="66"/>
      <c r="E3381" s="66"/>
      <c r="F3381" s="4">
        <v>1297</v>
      </c>
    </row>
    <row r="3382" spans="1:6" ht="12.75">
      <c r="A3382" s="67" t="s">
        <v>109</v>
      </c>
      <c r="B3382" s="68"/>
      <c r="C3382" s="68"/>
      <c r="D3382" s="68"/>
      <c r="E3382" s="69"/>
      <c r="F3382" s="4">
        <v>3243</v>
      </c>
    </row>
    <row r="3383" spans="1:6" ht="12.75">
      <c r="A3383" s="88" t="s">
        <v>300</v>
      </c>
      <c r="B3383" s="88"/>
      <c r="C3383" s="88"/>
      <c r="D3383" s="88"/>
      <c r="E3383" s="88"/>
      <c r="F3383" s="5">
        <v>87814</v>
      </c>
    </row>
    <row r="3384" spans="1:6" ht="12.75">
      <c r="A3384" s="88" t="s">
        <v>110</v>
      </c>
      <c r="B3384" s="88"/>
      <c r="C3384" s="88"/>
      <c r="D3384" s="88"/>
      <c r="E3384" s="88"/>
      <c r="F3384" s="5">
        <v>18160</v>
      </c>
    </row>
    <row r="3385" spans="1:6" ht="12.75">
      <c r="A3385" s="88" t="s">
        <v>111</v>
      </c>
      <c r="B3385" s="88"/>
      <c r="C3385" s="88"/>
      <c r="D3385" s="88"/>
      <c r="E3385" s="88"/>
      <c r="F3385" s="5">
        <v>31455</v>
      </c>
    </row>
    <row r="3386" spans="1:6" ht="12.75">
      <c r="A3386" s="85" t="s">
        <v>112</v>
      </c>
      <c r="B3386" s="86"/>
      <c r="C3386" s="86"/>
      <c r="D3386" s="86"/>
      <c r="E3386" s="87"/>
      <c r="F3386" s="5">
        <v>162</v>
      </c>
    </row>
    <row r="3387" spans="1:6" ht="12.75">
      <c r="A3387" s="88" t="s">
        <v>199</v>
      </c>
      <c r="B3387" s="88"/>
      <c r="C3387" s="88"/>
      <c r="D3387" s="88"/>
      <c r="E3387" s="88"/>
      <c r="F3387" s="16">
        <f>F3363+F3372+F3383+F3384+F3385+F3386</f>
        <v>261982</v>
      </c>
    </row>
    <row r="3388" spans="1:6" ht="12.75">
      <c r="A3388" s="88" t="s">
        <v>200</v>
      </c>
      <c r="B3388" s="88"/>
      <c r="C3388" s="88"/>
      <c r="D3388" s="88"/>
      <c r="E3388" s="88"/>
      <c r="F3388" s="16">
        <f>F3387*6/100</f>
        <v>15718.92</v>
      </c>
    </row>
    <row r="3389" spans="1:6" ht="12.75">
      <c r="A3389" s="85" t="s">
        <v>245</v>
      </c>
      <c r="B3389" s="86"/>
      <c r="C3389" s="86"/>
      <c r="D3389" s="86"/>
      <c r="E3389" s="87"/>
      <c r="F3389" s="16">
        <f>C3397*6/100</f>
        <v>17725.56</v>
      </c>
    </row>
    <row r="3390" spans="1:6" ht="12.75">
      <c r="A3390" s="88" t="s">
        <v>198</v>
      </c>
      <c r="B3390" s="88"/>
      <c r="C3390" s="88"/>
      <c r="D3390" s="88"/>
      <c r="E3390" s="88"/>
      <c r="F3390" s="16">
        <f>SUM(F3387:F3389)</f>
        <v>295426.48</v>
      </c>
    </row>
    <row r="3391" spans="1:6" ht="12.75">
      <c r="A3391" s="88" t="s">
        <v>113</v>
      </c>
      <c r="B3391" s="88"/>
      <c r="C3391" s="88"/>
      <c r="D3391" s="88"/>
      <c r="E3391" s="88"/>
      <c r="F3391" s="18">
        <f>F3390/A3357/12</f>
        <v>9.110003453720148</v>
      </c>
    </row>
    <row r="3392" spans="1:6" ht="12.75">
      <c r="A3392" s="3" t="s">
        <v>271</v>
      </c>
      <c r="B3392" s="3"/>
      <c r="C3392" s="3"/>
      <c r="D3392" s="3"/>
      <c r="E3392" s="3"/>
      <c r="F3392" s="3"/>
    </row>
    <row r="3393" spans="1:6" ht="12.75">
      <c r="A3393" s="3"/>
      <c r="B3393" s="3"/>
      <c r="C3393" s="2"/>
      <c r="D3393" s="3"/>
      <c r="E3393" s="3"/>
      <c r="F3393" s="3"/>
    </row>
    <row r="3394" spans="1:6" ht="12.75">
      <c r="A3394" s="66" t="s">
        <v>337</v>
      </c>
      <c r="B3394" s="66"/>
      <c r="C3394" s="54">
        <f>F3385/F3390</f>
        <v>0.10647319089338235</v>
      </c>
      <c r="D3394" s="66" t="s">
        <v>274</v>
      </c>
      <c r="E3394" s="66"/>
      <c r="F3394" s="3"/>
    </row>
    <row r="3395" spans="1:6" ht="12.75">
      <c r="A3395" s="3"/>
      <c r="B3395" s="3"/>
      <c r="C3395" s="3"/>
      <c r="D3395" s="3"/>
      <c r="E3395" s="3"/>
      <c r="F3395" s="3"/>
    </row>
    <row r="3396" spans="1:6" ht="12.75">
      <c r="A3396" s="2"/>
      <c r="B3396" s="2"/>
      <c r="C3396" s="2"/>
      <c r="D3396" s="2"/>
      <c r="E3396" s="2"/>
      <c r="F3396" s="2"/>
    </row>
    <row r="3397" spans="1:6" ht="12.75">
      <c r="A3397" s="5" t="s">
        <v>244</v>
      </c>
      <c r="B3397" s="5" t="s">
        <v>114</v>
      </c>
      <c r="C3397" s="5">
        <v>295426</v>
      </c>
      <c r="D3397" s="2"/>
      <c r="E3397" s="2"/>
      <c r="F3397" s="2"/>
    </row>
    <row r="3412" spans="1:6" ht="12.75">
      <c r="A3412" s="3"/>
      <c r="B3412" s="3"/>
      <c r="C3412" s="3"/>
      <c r="D3412" s="3"/>
      <c r="E3412" s="3"/>
      <c r="F3412" s="2" t="s">
        <v>115</v>
      </c>
    </row>
    <row r="3413" spans="1:6" ht="12.75">
      <c r="A3413" s="75" t="s">
        <v>1533</v>
      </c>
      <c r="B3413" s="75"/>
      <c r="C3413" s="75"/>
      <c r="D3413" s="75"/>
      <c r="E3413" s="75"/>
      <c r="F3413" s="75"/>
    </row>
    <row r="3414" spans="1:6" ht="12.75">
      <c r="A3414" s="75" t="s">
        <v>264</v>
      </c>
      <c r="B3414" s="75"/>
      <c r="C3414" s="75"/>
      <c r="D3414" s="75"/>
      <c r="E3414" s="75"/>
      <c r="F3414" s="75"/>
    </row>
    <row r="3415" spans="1:6" ht="12.75">
      <c r="A3415" s="75" t="s">
        <v>116</v>
      </c>
      <c r="B3415" s="75"/>
      <c r="C3415" s="75"/>
      <c r="D3415" s="75"/>
      <c r="E3415" s="75"/>
      <c r="F3415" s="75"/>
    </row>
    <row r="3416" spans="1:6" ht="12.75">
      <c r="A3416" s="3"/>
      <c r="B3416" s="3"/>
      <c r="C3416" s="2"/>
      <c r="D3416" s="2"/>
      <c r="E3416" s="2"/>
      <c r="F3416" s="3"/>
    </row>
    <row r="3417" spans="1:6" ht="12.75">
      <c r="A3417" s="73" t="s">
        <v>237</v>
      </c>
      <c r="B3417" s="73"/>
      <c r="C3417" s="73"/>
      <c r="D3417" s="73"/>
      <c r="E3417" s="73"/>
      <c r="F3417" s="4" t="s">
        <v>192</v>
      </c>
    </row>
    <row r="3418" spans="1:6" ht="12.75">
      <c r="A3418" s="4" t="s">
        <v>193</v>
      </c>
      <c r="B3418" s="4" t="s">
        <v>261</v>
      </c>
      <c r="C3418" s="4" t="s">
        <v>194</v>
      </c>
      <c r="D3418" s="4" t="s">
        <v>196</v>
      </c>
      <c r="E3418" s="4" t="s">
        <v>195</v>
      </c>
      <c r="F3418" s="14">
        <v>9</v>
      </c>
    </row>
    <row r="3419" spans="1:6" ht="12.75">
      <c r="A3419" s="4">
        <v>4385.3</v>
      </c>
      <c r="B3419" s="6">
        <v>248.6</v>
      </c>
      <c r="C3419" s="6">
        <v>926</v>
      </c>
      <c r="D3419" s="6">
        <v>303</v>
      </c>
      <c r="E3419" s="31">
        <v>5573.54</v>
      </c>
      <c r="F3419" s="14" t="s">
        <v>306</v>
      </c>
    </row>
    <row r="3420" spans="1:6" ht="12.75">
      <c r="A3420" s="8"/>
      <c r="B3420" s="9"/>
      <c r="C3420" s="9"/>
      <c r="D3420" s="9"/>
      <c r="E3420" s="9"/>
      <c r="F3420" s="10"/>
    </row>
    <row r="3421" spans="1:6" ht="12.75">
      <c r="A3421" s="65" t="s">
        <v>201</v>
      </c>
      <c r="B3421" s="15" t="s">
        <v>821</v>
      </c>
      <c r="C3421" s="74" t="s">
        <v>117</v>
      </c>
      <c r="D3421" s="13"/>
      <c r="E3421" s="13"/>
      <c r="F3421" s="13"/>
    </row>
    <row r="3422" spans="1:6" ht="12.75">
      <c r="A3422" s="65"/>
      <c r="B3422" s="15" t="s">
        <v>118</v>
      </c>
      <c r="C3422" s="74"/>
      <c r="D3422" s="13"/>
      <c r="E3422" s="13"/>
      <c r="F3422" s="13"/>
    </row>
    <row r="3423" spans="1:6" ht="12.75">
      <c r="A3423" s="65"/>
      <c r="B3423" s="15" t="s">
        <v>119</v>
      </c>
      <c r="C3423" s="74"/>
      <c r="D3423" s="13"/>
      <c r="E3423" s="13"/>
      <c r="F3423" s="13"/>
    </row>
    <row r="3424" spans="1:6" ht="12.75">
      <c r="A3424" s="22" t="s">
        <v>202</v>
      </c>
      <c r="B3424" s="15" t="s">
        <v>310</v>
      </c>
      <c r="C3424" s="14" t="s">
        <v>311</v>
      </c>
      <c r="D3424" s="13"/>
      <c r="E3424" s="13"/>
      <c r="F3424" s="13"/>
    </row>
    <row r="3425" spans="1:6" ht="12.75">
      <c r="A3425" s="10"/>
      <c r="B3425" s="8"/>
      <c r="C3425" s="10"/>
      <c r="D3425" s="13"/>
      <c r="E3425" s="13"/>
      <c r="F3425" s="13"/>
    </row>
    <row r="3426" spans="1:6" ht="12.75">
      <c r="A3426" s="88" t="s">
        <v>236</v>
      </c>
      <c r="B3426" s="88"/>
      <c r="C3426" s="88"/>
      <c r="D3426" s="88"/>
      <c r="E3426" s="88"/>
      <c r="F3426" s="5">
        <f>F3430+F3431+F3432+F3433+F3434</f>
        <v>89869</v>
      </c>
    </row>
    <row r="3427" spans="1:6" ht="12.75">
      <c r="A3427" s="66" t="s">
        <v>242</v>
      </c>
      <c r="B3427" s="66"/>
      <c r="C3427" s="66"/>
      <c r="D3427" s="66"/>
      <c r="E3427" s="66"/>
      <c r="F3427" s="5"/>
    </row>
    <row r="3428" spans="1:6" ht="12.75">
      <c r="A3428" s="66" t="s">
        <v>120</v>
      </c>
      <c r="B3428" s="88"/>
      <c r="C3428" s="88"/>
      <c r="D3428" s="88"/>
      <c r="E3428" s="88"/>
      <c r="F3428" s="4">
        <v>60709</v>
      </c>
    </row>
    <row r="3429" spans="1:6" ht="12.75">
      <c r="A3429" s="66" t="s">
        <v>795</v>
      </c>
      <c r="B3429" s="66"/>
      <c r="C3429" s="66"/>
      <c r="D3429" s="66"/>
      <c r="E3429" s="66"/>
      <c r="F3429" s="4">
        <v>15505</v>
      </c>
    </row>
    <row r="3430" spans="1:6" ht="12.75">
      <c r="A3430" s="66" t="s">
        <v>286</v>
      </c>
      <c r="B3430" s="66"/>
      <c r="C3430" s="66"/>
      <c r="D3430" s="66"/>
      <c r="E3430" s="66"/>
      <c r="F3430" s="4">
        <f>SUM(F3428:F3429)</f>
        <v>76214</v>
      </c>
    </row>
    <row r="3431" spans="1:6" ht="12.75">
      <c r="A3431" s="66" t="s">
        <v>121</v>
      </c>
      <c r="B3431" s="66"/>
      <c r="C3431" s="66"/>
      <c r="D3431" s="66"/>
      <c r="E3431" s="66"/>
      <c r="F3431" s="4">
        <v>2789</v>
      </c>
    </row>
    <row r="3432" spans="1:6" ht="12.75">
      <c r="A3432" s="66" t="s">
        <v>122</v>
      </c>
      <c r="B3432" s="66"/>
      <c r="C3432" s="66"/>
      <c r="D3432" s="66"/>
      <c r="E3432" s="66"/>
      <c r="F3432" s="4">
        <v>526</v>
      </c>
    </row>
    <row r="3433" spans="1:6" ht="12.75">
      <c r="A3433" s="66" t="s">
        <v>123</v>
      </c>
      <c r="B3433" s="66"/>
      <c r="C3433" s="66"/>
      <c r="D3433" s="66"/>
      <c r="E3433" s="66"/>
      <c r="F3433" s="4">
        <v>158</v>
      </c>
    </row>
    <row r="3434" spans="1:6" ht="12.75">
      <c r="A3434" s="66" t="s">
        <v>124</v>
      </c>
      <c r="B3434" s="66"/>
      <c r="C3434" s="66"/>
      <c r="D3434" s="66"/>
      <c r="E3434" s="66"/>
      <c r="F3434" s="4">
        <v>10182</v>
      </c>
    </row>
    <row r="3435" spans="1:6" ht="12.75">
      <c r="A3435" s="88" t="s">
        <v>197</v>
      </c>
      <c r="B3435" s="88"/>
      <c r="C3435" s="88"/>
      <c r="D3435" s="88"/>
      <c r="E3435" s="88"/>
      <c r="F3435" s="5">
        <f>F3436+F3437+F3438+F3439+F3440+F3441+F3442+F3443+F3444+F3445</f>
        <v>130648</v>
      </c>
    </row>
    <row r="3436" spans="1:6" ht="12.75">
      <c r="A3436" s="66" t="s">
        <v>125</v>
      </c>
      <c r="B3436" s="66"/>
      <c r="C3436" s="66"/>
      <c r="D3436" s="66"/>
      <c r="E3436" s="66"/>
      <c r="F3436" s="4">
        <v>27523</v>
      </c>
    </row>
    <row r="3437" spans="1:6" ht="12.75">
      <c r="A3437" s="66" t="s">
        <v>126</v>
      </c>
      <c r="B3437" s="66"/>
      <c r="C3437" s="66"/>
      <c r="D3437" s="66"/>
      <c r="E3437" s="66"/>
      <c r="F3437" s="4">
        <v>10089</v>
      </c>
    </row>
    <row r="3438" spans="1:6" ht="12.75">
      <c r="A3438" s="66" t="s">
        <v>127</v>
      </c>
      <c r="B3438" s="66"/>
      <c r="C3438" s="66"/>
      <c r="D3438" s="66"/>
      <c r="E3438" s="66"/>
      <c r="F3438" s="4">
        <v>58303</v>
      </c>
    </row>
    <row r="3439" spans="1:6" ht="12.75">
      <c r="A3439" s="66" t="s">
        <v>128</v>
      </c>
      <c r="B3439" s="66"/>
      <c r="C3439" s="66"/>
      <c r="D3439" s="66"/>
      <c r="E3439" s="66"/>
      <c r="F3439" s="4">
        <v>13038</v>
      </c>
    </row>
    <row r="3440" spans="1:6" ht="12.75">
      <c r="A3440" s="66" t="s">
        <v>129</v>
      </c>
      <c r="B3440" s="66"/>
      <c r="C3440" s="66"/>
      <c r="D3440" s="66"/>
      <c r="E3440" s="66"/>
      <c r="F3440" s="4">
        <v>526</v>
      </c>
    </row>
    <row r="3441" spans="1:6" ht="12.75">
      <c r="A3441" s="66" t="s">
        <v>130</v>
      </c>
      <c r="B3441" s="66"/>
      <c r="C3441" s="66"/>
      <c r="D3441" s="66"/>
      <c r="E3441" s="66"/>
      <c r="F3441" s="4">
        <v>11156</v>
      </c>
    </row>
    <row r="3442" spans="1:6" ht="12.75">
      <c r="A3442" s="66" t="s">
        <v>131</v>
      </c>
      <c r="B3442" s="66"/>
      <c r="C3442" s="66"/>
      <c r="D3442" s="66"/>
      <c r="E3442" s="66"/>
      <c r="F3442" s="4">
        <v>15</v>
      </c>
    </row>
    <row r="3443" spans="1:6" ht="12.75">
      <c r="A3443" s="66" t="s">
        <v>132</v>
      </c>
      <c r="B3443" s="66"/>
      <c r="C3443" s="66"/>
      <c r="D3443" s="66"/>
      <c r="E3443" s="66"/>
      <c r="F3443" s="4">
        <v>2631</v>
      </c>
    </row>
    <row r="3444" spans="1:6" ht="12.75">
      <c r="A3444" s="66" t="s">
        <v>133</v>
      </c>
      <c r="B3444" s="66"/>
      <c r="C3444" s="66"/>
      <c r="D3444" s="66"/>
      <c r="E3444" s="66"/>
      <c r="F3444" s="4">
        <v>2105</v>
      </c>
    </row>
    <row r="3445" spans="1:6" ht="12.75">
      <c r="A3445" s="67" t="s">
        <v>134</v>
      </c>
      <c r="B3445" s="68"/>
      <c r="C3445" s="68"/>
      <c r="D3445" s="68"/>
      <c r="E3445" s="69"/>
      <c r="F3445" s="4">
        <v>5262</v>
      </c>
    </row>
    <row r="3446" spans="1:6" ht="12.75">
      <c r="A3446" s="85" t="s">
        <v>534</v>
      </c>
      <c r="B3446" s="86"/>
      <c r="C3446" s="86"/>
      <c r="D3446" s="86"/>
      <c r="E3446" s="87"/>
      <c r="F3446" s="5">
        <f>F3447+F3449+F3450+F3451+F3452</f>
        <v>54782</v>
      </c>
    </row>
    <row r="3447" spans="1:6" ht="12.75">
      <c r="A3447" s="70" t="s">
        <v>535</v>
      </c>
      <c r="B3447" s="71"/>
      <c r="C3447" s="71"/>
      <c r="D3447" s="71"/>
      <c r="E3447" s="72"/>
      <c r="F3447" s="4">
        <v>51745</v>
      </c>
    </row>
    <row r="3448" spans="1:6" ht="12.75">
      <c r="A3448" s="70" t="s">
        <v>536</v>
      </c>
      <c r="B3448" s="71"/>
      <c r="C3448" s="71"/>
      <c r="D3448" s="71"/>
      <c r="E3448" s="72"/>
      <c r="F3448" s="4"/>
    </row>
    <row r="3449" spans="1:6" ht="12.75">
      <c r="A3449" s="67" t="s">
        <v>537</v>
      </c>
      <c r="B3449" s="68"/>
      <c r="C3449" s="68"/>
      <c r="D3449" s="68"/>
      <c r="E3449" s="69"/>
      <c r="F3449" s="4">
        <v>1380</v>
      </c>
    </row>
    <row r="3450" spans="1:6" ht="12.75">
      <c r="A3450" s="67" t="s">
        <v>1894</v>
      </c>
      <c r="B3450" s="68"/>
      <c r="C3450" s="68"/>
      <c r="D3450" s="68"/>
      <c r="E3450" s="69"/>
      <c r="F3450" s="4">
        <v>1567</v>
      </c>
    </row>
    <row r="3451" spans="1:6" ht="12.75">
      <c r="A3451" s="67" t="s">
        <v>410</v>
      </c>
      <c r="B3451" s="68"/>
      <c r="C3451" s="68"/>
      <c r="D3451" s="68"/>
      <c r="E3451" s="69"/>
      <c r="F3451" s="4"/>
    </row>
    <row r="3452" spans="1:6" ht="12.75">
      <c r="A3452" s="70" t="s">
        <v>1922</v>
      </c>
      <c r="B3452" s="71"/>
      <c r="C3452" s="71"/>
      <c r="D3452" s="71"/>
      <c r="E3452" s="72"/>
      <c r="F3452" s="4">
        <v>90</v>
      </c>
    </row>
    <row r="3453" spans="1:6" ht="12.75">
      <c r="A3453" s="88" t="s">
        <v>335</v>
      </c>
      <c r="B3453" s="88"/>
      <c r="C3453" s="88"/>
      <c r="D3453" s="88"/>
      <c r="E3453" s="88"/>
      <c r="F3453" s="5">
        <v>165652</v>
      </c>
    </row>
    <row r="3454" spans="1:6" ht="12.75">
      <c r="A3454" s="88" t="s">
        <v>135</v>
      </c>
      <c r="B3454" s="88"/>
      <c r="C3454" s="88"/>
      <c r="D3454" s="88"/>
      <c r="E3454" s="88"/>
      <c r="F3454" s="5">
        <v>29469</v>
      </c>
    </row>
    <row r="3455" spans="1:6" ht="12.75">
      <c r="A3455" s="88" t="s">
        <v>136</v>
      </c>
      <c r="B3455" s="88"/>
      <c r="C3455" s="88"/>
      <c r="D3455" s="88"/>
      <c r="E3455" s="88"/>
      <c r="F3455" s="5">
        <v>51045</v>
      </c>
    </row>
    <row r="3456" spans="1:6" ht="12.75">
      <c r="A3456" s="85" t="s">
        <v>137</v>
      </c>
      <c r="B3456" s="86"/>
      <c r="C3456" s="86"/>
      <c r="D3456" s="86"/>
      <c r="E3456" s="87"/>
      <c r="F3456" s="5">
        <v>263</v>
      </c>
    </row>
    <row r="3457" spans="1:6" ht="12.75">
      <c r="A3457" s="88" t="s">
        <v>199</v>
      </c>
      <c r="B3457" s="88"/>
      <c r="C3457" s="88"/>
      <c r="D3457" s="88"/>
      <c r="E3457" s="88"/>
      <c r="F3457" s="16">
        <f>F3426+F3435+F3446+F3453+F3454+F3455+F3456</f>
        <v>521728</v>
      </c>
    </row>
    <row r="3458" spans="1:6" ht="12.75">
      <c r="A3458" s="88" t="s">
        <v>200</v>
      </c>
      <c r="B3458" s="88"/>
      <c r="C3458" s="88"/>
      <c r="D3458" s="88"/>
      <c r="E3458" s="88"/>
      <c r="F3458" s="16">
        <f>F3457*6/100</f>
        <v>31303.68</v>
      </c>
    </row>
    <row r="3459" spans="1:6" ht="12.75">
      <c r="A3459" s="85" t="s">
        <v>245</v>
      </c>
      <c r="B3459" s="86"/>
      <c r="C3459" s="86"/>
      <c r="D3459" s="86"/>
      <c r="E3459" s="87"/>
      <c r="F3459" s="16">
        <f>C3466*6/100</f>
        <v>35299.92</v>
      </c>
    </row>
    <row r="3460" spans="1:6" ht="12.75">
      <c r="A3460" s="88" t="s">
        <v>198</v>
      </c>
      <c r="B3460" s="88"/>
      <c r="C3460" s="88"/>
      <c r="D3460" s="88"/>
      <c r="E3460" s="88"/>
      <c r="F3460" s="16">
        <f>SUM(F3457:F3459)</f>
        <v>588331.6000000001</v>
      </c>
    </row>
    <row r="3461" spans="1:6" ht="12.75">
      <c r="A3461" s="88" t="s">
        <v>138</v>
      </c>
      <c r="B3461" s="88"/>
      <c r="C3461" s="88"/>
      <c r="D3461" s="88"/>
      <c r="E3461" s="88"/>
      <c r="F3461" s="18">
        <f>F3460/A3419/12</f>
        <v>11.179995287285555</v>
      </c>
    </row>
    <row r="3462" spans="1:6" ht="12.75">
      <c r="A3462" s="3" t="s">
        <v>271</v>
      </c>
      <c r="B3462" s="3"/>
      <c r="C3462" s="3"/>
      <c r="D3462" s="3"/>
      <c r="E3462" s="3"/>
      <c r="F3462" s="3"/>
    </row>
    <row r="3463" spans="1:6" ht="12.75">
      <c r="A3463" s="3"/>
      <c r="B3463" s="3"/>
      <c r="C3463" s="2"/>
      <c r="D3463" s="3"/>
      <c r="E3463" s="3"/>
      <c r="F3463" s="3"/>
    </row>
    <row r="3464" spans="1:6" ht="12.75">
      <c r="A3464" s="66" t="s">
        <v>337</v>
      </c>
      <c r="B3464" s="66"/>
      <c r="C3464" s="54">
        <f>F3455/F3460</f>
        <v>0.08676229527701723</v>
      </c>
      <c r="D3464" s="66" t="s">
        <v>274</v>
      </c>
      <c r="E3464" s="66"/>
      <c r="F3464" s="3"/>
    </row>
    <row r="3465" spans="1:6" ht="12.75">
      <c r="A3465" s="51"/>
      <c r="B3465" s="51"/>
      <c r="C3465" s="51"/>
      <c r="D3465" s="51"/>
      <c r="E3465" s="51"/>
      <c r="F3465" s="3"/>
    </row>
    <row r="3466" spans="1:6" ht="12.75">
      <c r="A3466" s="5" t="s">
        <v>244</v>
      </c>
      <c r="B3466" s="5" t="s">
        <v>139</v>
      </c>
      <c r="C3466" s="5">
        <v>588332</v>
      </c>
      <c r="D3466" s="2"/>
      <c r="E3466" s="2"/>
      <c r="F3466" s="2"/>
    </row>
    <row r="3474" spans="1:6" ht="12.75">
      <c r="A3474" s="3"/>
      <c r="B3474" s="3"/>
      <c r="C3474" s="3"/>
      <c r="D3474" s="3"/>
      <c r="E3474" s="3"/>
      <c r="F3474" s="2" t="s">
        <v>1538</v>
      </c>
    </row>
    <row r="3475" spans="1:6" ht="12.75">
      <c r="A3475" s="75" t="s">
        <v>263</v>
      </c>
      <c r="B3475" s="75"/>
      <c r="C3475" s="75"/>
      <c r="D3475" s="75"/>
      <c r="E3475" s="75"/>
      <c r="F3475" s="75"/>
    </row>
    <row r="3476" spans="1:6" ht="12.75">
      <c r="A3476" s="75" t="s">
        <v>264</v>
      </c>
      <c r="B3476" s="75"/>
      <c r="C3476" s="75"/>
      <c r="D3476" s="75"/>
      <c r="E3476" s="75"/>
      <c r="F3476" s="75"/>
    </row>
    <row r="3477" spans="1:6" ht="12.75">
      <c r="A3477" s="75" t="s">
        <v>1539</v>
      </c>
      <c r="B3477" s="75"/>
      <c r="C3477" s="75"/>
      <c r="D3477" s="75"/>
      <c r="E3477" s="75"/>
      <c r="F3477" s="75"/>
    </row>
    <row r="3478" spans="1:6" ht="12.75">
      <c r="A3478" s="3"/>
      <c r="B3478" s="3"/>
      <c r="C3478" s="2"/>
      <c r="D3478" s="2"/>
      <c r="E3478" s="2"/>
      <c r="F3478" s="3"/>
    </row>
    <row r="3479" spans="1:6" ht="12.75">
      <c r="A3479" s="73" t="s">
        <v>237</v>
      </c>
      <c r="B3479" s="73"/>
      <c r="C3479" s="73"/>
      <c r="D3479" s="73"/>
      <c r="E3479" s="73"/>
      <c r="F3479" s="4" t="s">
        <v>192</v>
      </c>
    </row>
    <row r="3480" spans="1:6" ht="12.75">
      <c r="A3480" s="4" t="s">
        <v>193</v>
      </c>
      <c r="B3480" s="4" t="s">
        <v>261</v>
      </c>
      <c r="C3480" s="4" t="s">
        <v>194</v>
      </c>
      <c r="D3480" s="4" t="s">
        <v>196</v>
      </c>
      <c r="E3480" s="4" t="s">
        <v>195</v>
      </c>
      <c r="F3480" s="100">
        <v>5</v>
      </c>
    </row>
    <row r="3481" spans="1:6" ht="12.75">
      <c r="A3481" s="4">
        <v>2689.2</v>
      </c>
      <c r="B3481" s="6">
        <v>275</v>
      </c>
      <c r="C3481" s="6">
        <v>449.7</v>
      </c>
      <c r="D3481" s="6" t="s">
        <v>278</v>
      </c>
      <c r="E3481" s="6">
        <v>2486</v>
      </c>
      <c r="F3481" s="101"/>
    </row>
    <row r="3482" spans="1:6" ht="12.75">
      <c r="A3482" s="8"/>
      <c r="B3482" s="9"/>
      <c r="C3482" s="9"/>
      <c r="D3482" s="9"/>
      <c r="E3482" s="9"/>
      <c r="F3482" s="10"/>
    </row>
    <row r="3483" spans="1:6" ht="12.75">
      <c r="A3483" s="65" t="s">
        <v>201</v>
      </c>
      <c r="B3483" s="15" t="s">
        <v>1540</v>
      </c>
      <c r="C3483" s="74" t="s">
        <v>1324</v>
      </c>
      <c r="D3483" s="13"/>
      <c r="E3483" s="13"/>
      <c r="F3483" s="13"/>
    </row>
    <row r="3484" spans="1:6" ht="12.75">
      <c r="A3484" s="65"/>
      <c r="B3484" s="15" t="s">
        <v>1541</v>
      </c>
      <c r="C3484" s="74"/>
      <c r="D3484" s="13"/>
      <c r="E3484" s="13"/>
      <c r="F3484" s="13"/>
    </row>
    <row r="3485" spans="1:6" ht="12.75">
      <c r="A3485" s="22" t="s">
        <v>202</v>
      </c>
      <c r="B3485" s="15" t="s">
        <v>1542</v>
      </c>
      <c r="C3485" s="14" t="s">
        <v>387</v>
      </c>
      <c r="D3485" s="13"/>
      <c r="E3485" s="13"/>
      <c r="F3485" s="13"/>
    </row>
    <row r="3486" spans="1:6" ht="12.75">
      <c r="A3486" s="10"/>
      <c r="B3486" s="8"/>
      <c r="C3486" s="10"/>
      <c r="D3486" s="13"/>
      <c r="E3486" s="13"/>
      <c r="F3486" s="13"/>
    </row>
    <row r="3487" spans="1:6" ht="12.75">
      <c r="A3487" s="88" t="s">
        <v>236</v>
      </c>
      <c r="B3487" s="88"/>
      <c r="C3487" s="88"/>
      <c r="D3487" s="88"/>
      <c r="E3487" s="88"/>
      <c r="F3487" s="5">
        <f>F3491+F3492+F3493+F3494+F3495</f>
        <v>62893</v>
      </c>
    </row>
    <row r="3488" spans="1:6" ht="12.75">
      <c r="A3488" s="66" t="s">
        <v>242</v>
      </c>
      <c r="B3488" s="66"/>
      <c r="C3488" s="66"/>
      <c r="D3488" s="66"/>
      <c r="E3488" s="66"/>
      <c r="F3488" s="5"/>
    </row>
    <row r="3489" spans="1:6" ht="12.75">
      <c r="A3489" s="66" t="s">
        <v>1327</v>
      </c>
      <c r="B3489" s="88"/>
      <c r="C3489" s="88"/>
      <c r="D3489" s="88"/>
      <c r="E3489" s="88"/>
      <c r="F3489" s="4">
        <v>33371</v>
      </c>
    </row>
    <row r="3490" spans="1:6" ht="12.75">
      <c r="A3490" s="66" t="s">
        <v>517</v>
      </c>
      <c r="B3490" s="66"/>
      <c r="C3490" s="66"/>
      <c r="D3490" s="66"/>
      <c r="E3490" s="66"/>
      <c r="F3490" s="4">
        <v>20872</v>
      </c>
    </row>
    <row r="3491" spans="1:6" ht="12.75">
      <c r="A3491" s="66" t="s">
        <v>286</v>
      </c>
      <c r="B3491" s="66"/>
      <c r="C3491" s="66"/>
      <c r="D3491" s="66"/>
      <c r="E3491" s="66"/>
      <c r="F3491" s="4">
        <f>SUM(F3489:F3490)</f>
        <v>54243</v>
      </c>
    </row>
    <row r="3492" spans="1:6" ht="12.75">
      <c r="A3492" s="66" t="s">
        <v>1543</v>
      </c>
      <c r="B3492" s="66"/>
      <c r="C3492" s="66"/>
      <c r="D3492" s="66"/>
      <c r="E3492" s="66"/>
      <c r="F3492" s="4">
        <v>1710</v>
      </c>
    </row>
    <row r="3493" spans="1:6" ht="12.75">
      <c r="A3493" s="66" t="s">
        <v>1544</v>
      </c>
      <c r="B3493" s="66"/>
      <c r="C3493" s="66"/>
      <c r="D3493" s="66"/>
      <c r="E3493" s="66"/>
      <c r="F3493" s="4">
        <v>322</v>
      </c>
    </row>
    <row r="3494" spans="1:6" ht="12.75">
      <c r="A3494" s="66" t="s">
        <v>1545</v>
      </c>
      <c r="B3494" s="66"/>
      <c r="C3494" s="66"/>
      <c r="D3494" s="66"/>
      <c r="E3494" s="66"/>
      <c r="F3494" s="4">
        <v>97</v>
      </c>
    </row>
    <row r="3495" spans="1:6" ht="12.75">
      <c r="A3495" s="66" t="s">
        <v>1546</v>
      </c>
      <c r="B3495" s="66"/>
      <c r="C3495" s="66"/>
      <c r="D3495" s="66"/>
      <c r="E3495" s="66"/>
      <c r="F3495" s="4">
        <v>6521</v>
      </c>
    </row>
    <row r="3496" spans="1:6" ht="12.75">
      <c r="A3496" s="88" t="s">
        <v>197</v>
      </c>
      <c r="B3496" s="88"/>
      <c r="C3496" s="88"/>
      <c r="D3496" s="88"/>
      <c r="E3496" s="88"/>
      <c r="F3496" s="5">
        <f>F3497+F3498+F3499+F3500+F3501+F3502+F3503+F3504+F3505+F3506</f>
        <v>56167</v>
      </c>
    </row>
    <row r="3497" spans="1:6" ht="12.75">
      <c r="A3497" s="66" t="s">
        <v>1547</v>
      </c>
      <c r="B3497" s="66"/>
      <c r="C3497" s="66"/>
      <c r="D3497" s="66"/>
      <c r="E3497" s="66"/>
      <c r="F3497" s="4">
        <v>17663</v>
      </c>
    </row>
    <row r="3498" spans="1:6" ht="12.75">
      <c r="A3498" s="66" t="s">
        <v>1548</v>
      </c>
      <c r="B3498" s="66"/>
      <c r="C3498" s="66"/>
      <c r="D3498" s="66"/>
      <c r="E3498" s="66"/>
      <c r="F3498" s="4">
        <v>6474</v>
      </c>
    </row>
    <row r="3499" spans="1:6" ht="12.75">
      <c r="A3499" s="66" t="s">
        <v>1549</v>
      </c>
      <c r="B3499" s="66"/>
      <c r="C3499" s="66"/>
      <c r="D3499" s="66"/>
      <c r="E3499" s="66"/>
      <c r="F3499" s="4">
        <v>17606</v>
      </c>
    </row>
    <row r="3500" spans="1:6" ht="12.75">
      <c r="A3500" s="66" t="s">
        <v>1550</v>
      </c>
      <c r="B3500" s="66"/>
      <c r="C3500" s="66"/>
      <c r="D3500" s="66"/>
      <c r="E3500" s="66"/>
      <c r="F3500" s="4">
        <v>1013</v>
      </c>
    </row>
    <row r="3501" spans="1:6" ht="12.75">
      <c r="A3501" s="66" t="s">
        <v>1551</v>
      </c>
      <c r="B3501" s="66"/>
      <c r="C3501" s="66"/>
      <c r="D3501" s="66"/>
      <c r="E3501" s="66"/>
      <c r="F3501" s="4">
        <v>323</v>
      </c>
    </row>
    <row r="3502" spans="1:6" ht="12.75">
      <c r="A3502" s="66" t="s">
        <v>1552</v>
      </c>
      <c r="B3502" s="66"/>
      <c r="C3502" s="66"/>
      <c r="D3502" s="66"/>
      <c r="E3502" s="66"/>
      <c r="F3502" s="4">
        <v>6841</v>
      </c>
    </row>
    <row r="3503" spans="1:6" ht="12.75">
      <c r="A3503" s="66" t="s">
        <v>785</v>
      </c>
      <c r="B3503" s="66"/>
      <c r="C3503" s="66"/>
      <c r="D3503" s="66"/>
      <c r="E3503" s="66"/>
      <c r="F3503" s="4">
        <v>115</v>
      </c>
    </row>
    <row r="3504" spans="1:6" ht="12.75">
      <c r="A3504" s="66" t="s">
        <v>1553</v>
      </c>
      <c r="B3504" s="66"/>
      <c r="C3504" s="66"/>
      <c r="D3504" s="66"/>
      <c r="E3504" s="66"/>
      <c r="F3504" s="4">
        <v>1614</v>
      </c>
    </row>
    <row r="3505" spans="1:6" ht="12.75">
      <c r="A3505" s="66" t="s">
        <v>1554</v>
      </c>
      <c r="B3505" s="66"/>
      <c r="C3505" s="66"/>
      <c r="D3505" s="66"/>
      <c r="E3505" s="66"/>
      <c r="F3505" s="4">
        <v>1291</v>
      </c>
    </row>
    <row r="3506" spans="1:6" ht="12.75">
      <c r="A3506" s="67" t="s">
        <v>1555</v>
      </c>
      <c r="B3506" s="68"/>
      <c r="C3506" s="68"/>
      <c r="D3506" s="68"/>
      <c r="E3506" s="69"/>
      <c r="F3506" s="4">
        <v>3227</v>
      </c>
    </row>
    <row r="3507" spans="1:6" ht="12.75">
      <c r="A3507" s="88" t="s">
        <v>300</v>
      </c>
      <c r="B3507" s="88"/>
      <c r="C3507" s="88"/>
      <c r="D3507" s="88"/>
      <c r="E3507" s="88"/>
      <c r="F3507" s="5">
        <v>92108</v>
      </c>
    </row>
    <row r="3508" spans="1:6" ht="12.75">
      <c r="A3508" s="88" t="s">
        <v>1556</v>
      </c>
      <c r="B3508" s="88"/>
      <c r="C3508" s="88"/>
      <c r="D3508" s="88"/>
      <c r="E3508" s="88"/>
      <c r="F3508" s="5">
        <v>18071</v>
      </c>
    </row>
    <row r="3509" spans="1:6" ht="12.75">
      <c r="A3509" s="88" t="s">
        <v>1557</v>
      </c>
      <c r="B3509" s="88"/>
      <c r="C3509" s="88"/>
      <c r="D3509" s="88"/>
      <c r="E3509" s="88"/>
      <c r="F3509" s="5">
        <v>31302</v>
      </c>
    </row>
    <row r="3510" spans="1:6" ht="12.75">
      <c r="A3510" s="85" t="s">
        <v>1558</v>
      </c>
      <c r="B3510" s="86"/>
      <c r="C3510" s="86"/>
      <c r="D3510" s="86"/>
      <c r="E3510" s="87"/>
      <c r="F3510" s="16">
        <v>161</v>
      </c>
    </row>
    <row r="3511" spans="1:6" ht="12.75">
      <c r="A3511" s="88" t="s">
        <v>199</v>
      </c>
      <c r="B3511" s="88"/>
      <c r="C3511" s="88"/>
      <c r="D3511" s="88"/>
      <c r="E3511" s="88"/>
      <c r="F3511" s="16">
        <f>F3487+F3496+F3507+F3508+F3509+F3510</f>
        <v>260702</v>
      </c>
    </row>
    <row r="3512" spans="1:6" ht="12.75">
      <c r="A3512" s="88" t="s">
        <v>200</v>
      </c>
      <c r="B3512" s="88"/>
      <c r="C3512" s="88"/>
      <c r="D3512" s="88"/>
      <c r="E3512" s="88"/>
      <c r="F3512" s="16">
        <f>F3511*6/100</f>
        <v>15642.12</v>
      </c>
    </row>
    <row r="3513" spans="1:6" ht="12.75">
      <c r="A3513" s="85" t="s">
        <v>245</v>
      </c>
      <c r="B3513" s="86"/>
      <c r="C3513" s="86"/>
      <c r="D3513" s="86"/>
      <c r="E3513" s="87"/>
      <c r="F3513" s="16">
        <f>C3521*6/100</f>
        <v>17638.98</v>
      </c>
    </row>
    <row r="3514" spans="1:6" ht="12.75">
      <c r="A3514" s="88" t="s">
        <v>198</v>
      </c>
      <c r="B3514" s="88"/>
      <c r="C3514" s="88"/>
      <c r="D3514" s="88"/>
      <c r="E3514" s="88"/>
      <c r="F3514" s="16">
        <f>SUM(F3511:F3513)</f>
        <v>293983.1</v>
      </c>
    </row>
    <row r="3515" spans="1:6" ht="12.75">
      <c r="A3515" s="88" t="s">
        <v>1559</v>
      </c>
      <c r="B3515" s="88"/>
      <c r="C3515" s="88"/>
      <c r="D3515" s="88"/>
      <c r="E3515" s="88"/>
      <c r="F3515" s="18">
        <f>F3514/A3481/12</f>
        <v>9.109992438891368</v>
      </c>
    </row>
    <row r="3516" spans="1:6" ht="12.75">
      <c r="A3516" s="3" t="s">
        <v>271</v>
      </c>
      <c r="B3516" s="3"/>
      <c r="C3516" s="3"/>
      <c r="D3516" s="3"/>
      <c r="E3516" s="3"/>
      <c r="F3516" s="3"/>
    </row>
    <row r="3517" spans="1:6" ht="12.75">
      <c r="A3517" s="3"/>
      <c r="B3517" s="3"/>
      <c r="C3517" s="2"/>
      <c r="D3517" s="3"/>
      <c r="E3517" s="3"/>
      <c r="F3517" s="3"/>
    </row>
    <row r="3518" spans="1:6" ht="12.75">
      <c r="A3518" s="66" t="s">
        <v>337</v>
      </c>
      <c r="B3518" s="66"/>
      <c r="C3518" s="54">
        <f>F3509/F3514</f>
        <v>0.10647550828602054</v>
      </c>
      <c r="D3518" s="66" t="s">
        <v>274</v>
      </c>
      <c r="E3518" s="66"/>
      <c r="F3518" s="3"/>
    </row>
    <row r="3519" spans="1:6" ht="12.75">
      <c r="A3519" s="3"/>
      <c r="B3519" s="3"/>
      <c r="C3519" s="3"/>
      <c r="D3519" s="2"/>
      <c r="E3519" s="2"/>
      <c r="F3519" s="3"/>
    </row>
    <row r="3520" spans="1:6" ht="12.75">
      <c r="A3520" s="3"/>
      <c r="B3520" s="3"/>
      <c r="C3520" s="3"/>
      <c r="D3520" s="3"/>
      <c r="E3520" s="3"/>
      <c r="F3520" s="3"/>
    </row>
    <row r="3521" spans="1:6" ht="12.75">
      <c r="A3521" s="5" t="s">
        <v>244</v>
      </c>
      <c r="B3521" s="5" t="s">
        <v>1560</v>
      </c>
      <c r="C3521" s="5">
        <v>293983</v>
      </c>
      <c r="D3521" s="3"/>
      <c r="E3521" s="3"/>
      <c r="F3521" s="3"/>
    </row>
    <row r="3522" spans="1:6" ht="12.75">
      <c r="A3522" s="2"/>
      <c r="B3522" s="2"/>
      <c r="C3522" s="2"/>
      <c r="D3522" s="2"/>
      <c r="E3522" s="2"/>
      <c r="F3522" s="2"/>
    </row>
    <row r="3523" spans="1:6" ht="12.75">
      <c r="A3523" s="2"/>
      <c r="B3523" s="2"/>
      <c r="C3523" s="2"/>
      <c r="D3523" s="2"/>
      <c r="E3523" s="2"/>
      <c r="F3523" s="2"/>
    </row>
    <row r="3536" spans="1:6" ht="12.75">
      <c r="A3536" s="3"/>
      <c r="B3536" s="3"/>
      <c r="C3536" s="3"/>
      <c r="D3536" s="3"/>
      <c r="E3536" s="3"/>
      <c r="F3536" s="2" t="s">
        <v>1561</v>
      </c>
    </row>
    <row r="3537" spans="1:6" ht="12.75">
      <c r="A3537" s="75" t="s">
        <v>263</v>
      </c>
      <c r="B3537" s="75"/>
      <c r="C3537" s="75"/>
      <c r="D3537" s="75"/>
      <c r="E3537" s="75"/>
      <c r="F3537" s="75"/>
    </row>
    <row r="3538" spans="1:6" ht="12.75">
      <c r="A3538" s="75" t="s">
        <v>264</v>
      </c>
      <c r="B3538" s="75"/>
      <c r="C3538" s="75"/>
      <c r="D3538" s="75"/>
      <c r="E3538" s="75"/>
      <c r="F3538" s="75"/>
    </row>
    <row r="3539" spans="1:6" ht="12.75">
      <c r="A3539" s="75" t="s">
        <v>1562</v>
      </c>
      <c r="B3539" s="75"/>
      <c r="C3539" s="75"/>
      <c r="D3539" s="75"/>
      <c r="E3539" s="75"/>
      <c r="F3539" s="75"/>
    </row>
    <row r="3540" spans="1:6" ht="12.75">
      <c r="A3540" s="3"/>
      <c r="B3540" s="3"/>
      <c r="C3540" s="2"/>
      <c r="D3540" s="2"/>
      <c r="E3540" s="2"/>
      <c r="F3540" s="3"/>
    </row>
    <row r="3541" spans="1:6" ht="12.75">
      <c r="A3541" s="73" t="s">
        <v>237</v>
      </c>
      <c r="B3541" s="73"/>
      <c r="C3541" s="73"/>
      <c r="D3541" s="73"/>
      <c r="E3541" s="73"/>
      <c r="F3541" s="4" t="s">
        <v>192</v>
      </c>
    </row>
    <row r="3542" spans="1:6" ht="12.75">
      <c r="A3542" s="4" t="s">
        <v>193</v>
      </c>
      <c r="B3542" s="4" t="s">
        <v>261</v>
      </c>
      <c r="C3542" s="4" t="s">
        <v>194</v>
      </c>
      <c r="D3542" s="4" t="s">
        <v>196</v>
      </c>
      <c r="E3542" s="4" t="s">
        <v>195</v>
      </c>
      <c r="F3542" s="14">
        <v>9</v>
      </c>
    </row>
    <row r="3543" spans="1:6" ht="12.75">
      <c r="A3543" s="4">
        <v>4187.1</v>
      </c>
      <c r="B3543" s="6">
        <v>297</v>
      </c>
      <c r="C3543" s="6">
        <v>410.9</v>
      </c>
      <c r="D3543" s="6">
        <v>239</v>
      </c>
      <c r="E3543" s="6">
        <v>2188.5</v>
      </c>
      <c r="F3543" s="14" t="s">
        <v>306</v>
      </c>
    </row>
    <row r="3544" spans="1:6" ht="12.75">
      <c r="A3544" s="8"/>
      <c r="B3544" s="9"/>
      <c r="C3544" s="9"/>
      <c r="D3544" s="9"/>
      <c r="E3544" s="9"/>
      <c r="F3544" s="10"/>
    </row>
    <row r="3545" spans="1:6" ht="12.75">
      <c r="A3545" s="65" t="s">
        <v>201</v>
      </c>
      <c r="B3545" s="15" t="s">
        <v>1563</v>
      </c>
      <c r="C3545" s="74" t="s">
        <v>825</v>
      </c>
      <c r="D3545" s="13"/>
      <c r="E3545" s="13"/>
      <c r="F3545" s="13"/>
    </row>
    <row r="3546" spans="1:6" ht="12.75">
      <c r="A3546" s="65"/>
      <c r="B3546" s="15" t="s">
        <v>1564</v>
      </c>
      <c r="C3546" s="74"/>
      <c r="D3546" s="13"/>
      <c r="E3546" s="13"/>
      <c r="F3546" s="13"/>
    </row>
    <row r="3547" spans="1:6" ht="12.75">
      <c r="A3547" s="65"/>
      <c r="B3547" s="15" t="s">
        <v>1565</v>
      </c>
      <c r="C3547" s="74"/>
      <c r="D3547" s="13"/>
      <c r="E3547" s="13"/>
      <c r="F3547" s="13"/>
    </row>
    <row r="3548" spans="1:6" ht="12.75">
      <c r="A3548" s="22" t="s">
        <v>202</v>
      </c>
      <c r="B3548" s="15" t="s">
        <v>1566</v>
      </c>
      <c r="C3548" s="14" t="s">
        <v>1491</v>
      </c>
      <c r="D3548" s="13"/>
      <c r="E3548" s="13"/>
      <c r="F3548" s="13"/>
    </row>
    <row r="3549" spans="1:6" ht="12.75">
      <c r="A3549" s="10"/>
      <c r="B3549" s="8"/>
      <c r="C3549" s="10"/>
      <c r="D3549" s="13"/>
      <c r="E3549" s="13"/>
      <c r="F3549" s="13"/>
    </row>
    <row r="3550" spans="1:6" ht="12.75">
      <c r="A3550" s="88" t="s">
        <v>236</v>
      </c>
      <c r="B3550" s="88"/>
      <c r="C3550" s="88"/>
      <c r="D3550" s="88"/>
      <c r="E3550" s="88"/>
      <c r="F3550" s="5">
        <f>F3554+F3555+F3556+F3557+F3558</f>
        <v>72948</v>
      </c>
    </row>
    <row r="3551" spans="1:6" ht="12.75">
      <c r="A3551" s="66" t="s">
        <v>242</v>
      </c>
      <c r="B3551" s="66"/>
      <c r="C3551" s="66"/>
      <c r="D3551" s="66"/>
      <c r="E3551" s="66"/>
      <c r="F3551" s="5"/>
    </row>
    <row r="3552" spans="1:6" ht="12.75">
      <c r="A3552" s="66" t="s">
        <v>1280</v>
      </c>
      <c r="B3552" s="88"/>
      <c r="C3552" s="88"/>
      <c r="D3552" s="88"/>
      <c r="E3552" s="88"/>
      <c r="F3552" s="4">
        <v>41865</v>
      </c>
    </row>
    <row r="3553" spans="1:6" ht="12.75">
      <c r="A3553" s="66" t="s">
        <v>1493</v>
      </c>
      <c r="B3553" s="66"/>
      <c r="C3553" s="66"/>
      <c r="D3553" s="66"/>
      <c r="E3553" s="66"/>
      <c r="F3553" s="4">
        <v>18487</v>
      </c>
    </row>
    <row r="3554" spans="1:6" ht="12.75">
      <c r="A3554" s="66" t="s">
        <v>286</v>
      </c>
      <c r="B3554" s="66"/>
      <c r="C3554" s="66"/>
      <c r="D3554" s="66"/>
      <c r="E3554" s="66"/>
      <c r="F3554" s="4">
        <f>SUM(F3552:F3553)</f>
        <v>60352</v>
      </c>
    </row>
    <row r="3555" spans="1:6" ht="12.75">
      <c r="A3555" s="66" t="s">
        <v>1567</v>
      </c>
      <c r="B3555" s="66"/>
      <c r="C3555" s="66"/>
      <c r="D3555" s="66"/>
      <c r="E3555" s="66"/>
      <c r="F3555" s="4">
        <v>2663</v>
      </c>
    </row>
    <row r="3556" spans="1:6" ht="12.75">
      <c r="A3556" s="66" t="s">
        <v>1568</v>
      </c>
      <c r="B3556" s="66"/>
      <c r="C3556" s="66"/>
      <c r="D3556" s="66"/>
      <c r="E3556" s="66"/>
      <c r="F3556" s="4">
        <v>502</v>
      </c>
    </row>
    <row r="3557" spans="1:6" ht="12.75">
      <c r="A3557" s="66" t="s">
        <v>1569</v>
      </c>
      <c r="B3557" s="66"/>
      <c r="C3557" s="66"/>
      <c r="D3557" s="66"/>
      <c r="E3557" s="66"/>
      <c r="F3557" s="4">
        <v>151</v>
      </c>
    </row>
    <row r="3558" spans="1:6" ht="12.75">
      <c r="A3558" s="66" t="s">
        <v>1570</v>
      </c>
      <c r="B3558" s="66"/>
      <c r="C3558" s="66"/>
      <c r="D3558" s="66"/>
      <c r="E3558" s="66"/>
      <c r="F3558" s="4">
        <v>9280</v>
      </c>
    </row>
    <row r="3559" spans="1:6" ht="12.75">
      <c r="A3559" s="88" t="s">
        <v>197</v>
      </c>
      <c r="B3559" s="88"/>
      <c r="C3559" s="88"/>
      <c r="D3559" s="88"/>
      <c r="E3559" s="88"/>
      <c r="F3559" s="5">
        <f>F3560+F3561+F3562+F3563+F3564+F3565+F3566+F3567+F3568+F3569</f>
        <v>112912</v>
      </c>
    </row>
    <row r="3560" spans="1:6" ht="12.75">
      <c r="A3560" s="66" t="s">
        <v>1571</v>
      </c>
      <c r="B3560" s="66"/>
      <c r="C3560" s="66"/>
      <c r="D3560" s="66"/>
      <c r="E3560" s="66"/>
      <c r="F3560" s="4">
        <v>25031</v>
      </c>
    </row>
    <row r="3561" spans="1:6" ht="12.75">
      <c r="A3561" s="66" t="s">
        <v>1572</v>
      </c>
      <c r="B3561" s="66"/>
      <c r="C3561" s="66"/>
      <c r="D3561" s="66"/>
      <c r="E3561" s="66"/>
      <c r="F3561" s="4">
        <v>9175</v>
      </c>
    </row>
    <row r="3562" spans="1:6" ht="12.75">
      <c r="A3562" s="66" t="s">
        <v>1573</v>
      </c>
      <c r="B3562" s="66"/>
      <c r="C3562" s="66"/>
      <c r="D3562" s="66"/>
      <c r="E3562" s="66"/>
      <c r="F3562" s="4">
        <v>56932</v>
      </c>
    </row>
    <row r="3563" spans="1:6" ht="12.75">
      <c r="A3563" s="66" t="s">
        <v>1574</v>
      </c>
      <c r="B3563" s="66"/>
      <c r="C3563" s="66"/>
      <c r="D3563" s="66"/>
      <c r="E3563" s="66"/>
      <c r="F3563" s="4">
        <v>996</v>
      </c>
    </row>
    <row r="3564" spans="1:6" ht="12.75">
      <c r="A3564" s="66" t="s">
        <v>1575</v>
      </c>
      <c r="B3564" s="66"/>
      <c r="C3564" s="66"/>
      <c r="D3564" s="66"/>
      <c r="E3564" s="66"/>
      <c r="F3564" s="4">
        <v>502</v>
      </c>
    </row>
    <row r="3565" spans="1:6" ht="12.75">
      <c r="A3565" s="66" t="s">
        <v>1576</v>
      </c>
      <c r="B3565" s="66"/>
      <c r="C3565" s="66"/>
      <c r="D3565" s="66"/>
      <c r="E3565" s="66"/>
      <c r="F3565" s="4">
        <v>10652</v>
      </c>
    </row>
    <row r="3566" spans="1:6" ht="12.75">
      <c r="A3566" s="66" t="s">
        <v>1819</v>
      </c>
      <c r="B3566" s="66"/>
      <c r="C3566" s="66"/>
      <c r="D3566" s="66"/>
      <c r="E3566" s="66"/>
      <c r="F3566" s="4">
        <v>77</v>
      </c>
    </row>
    <row r="3567" spans="1:6" ht="12.75">
      <c r="A3567" s="66" t="s">
        <v>1577</v>
      </c>
      <c r="B3567" s="66"/>
      <c r="C3567" s="66"/>
      <c r="D3567" s="66"/>
      <c r="E3567" s="66"/>
      <c r="F3567" s="4">
        <v>2512</v>
      </c>
    </row>
    <row r="3568" spans="1:6" ht="12.75">
      <c r="A3568" s="66" t="s">
        <v>1578</v>
      </c>
      <c r="B3568" s="66"/>
      <c r="C3568" s="66"/>
      <c r="D3568" s="66"/>
      <c r="E3568" s="66"/>
      <c r="F3568" s="4">
        <v>2010</v>
      </c>
    </row>
    <row r="3569" spans="1:6" ht="12.75">
      <c r="A3569" s="67" t="s">
        <v>1579</v>
      </c>
      <c r="B3569" s="68"/>
      <c r="C3569" s="68"/>
      <c r="D3569" s="68"/>
      <c r="E3569" s="69"/>
      <c r="F3569" s="4">
        <v>5025</v>
      </c>
    </row>
    <row r="3570" spans="1:6" ht="12.75">
      <c r="A3570" s="85" t="s">
        <v>534</v>
      </c>
      <c r="B3570" s="86"/>
      <c r="C3570" s="86"/>
      <c r="D3570" s="86"/>
      <c r="E3570" s="87"/>
      <c r="F3570" s="5">
        <f>F3571+F3573+F3574+F3575+F3576</f>
        <v>109568</v>
      </c>
    </row>
    <row r="3571" spans="1:6" ht="12.75">
      <c r="A3571" s="70" t="s">
        <v>1296</v>
      </c>
      <c r="B3571" s="71"/>
      <c r="C3571" s="71"/>
      <c r="D3571" s="71"/>
      <c r="E3571" s="72"/>
      <c r="F3571" s="4">
        <v>103495</v>
      </c>
    </row>
    <row r="3572" spans="1:6" ht="12.75">
      <c r="A3572" s="70" t="s">
        <v>536</v>
      </c>
      <c r="B3572" s="71"/>
      <c r="C3572" s="71"/>
      <c r="D3572" s="71"/>
      <c r="E3572" s="72"/>
      <c r="F3572" s="4"/>
    </row>
    <row r="3573" spans="1:6" ht="12.75">
      <c r="A3573" s="67" t="s">
        <v>1824</v>
      </c>
      <c r="B3573" s="68"/>
      <c r="C3573" s="68"/>
      <c r="D3573" s="68"/>
      <c r="E3573" s="69"/>
      <c r="F3573" s="4">
        <v>2760</v>
      </c>
    </row>
    <row r="3574" spans="1:6" ht="12.75">
      <c r="A3574" s="67" t="s">
        <v>1297</v>
      </c>
      <c r="B3574" s="68"/>
      <c r="C3574" s="68"/>
      <c r="D3574" s="68"/>
      <c r="E3574" s="69"/>
      <c r="F3574" s="4">
        <v>3134</v>
      </c>
    </row>
    <row r="3575" spans="1:6" ht="12.75">
      <c r="A3575" s="67" t="s">
        <v>1868</v>
      </c>
      <c r="B3575" s="68"/>
      <c r="C3575" s="68"/>
      <c r="D3575" s="68"/>
      <c r="E3575" s="69"/>
      <c r="F3575" s="4"/>
    </row>
    <row r="3576" spans="1:6" ht="12.75">
      <c r="A3576" s="70" t="s">
        <v>1121</v>
      </c>
      <c r="B3576" s="71"/>
      <c r="C3576" s="71"/>
      <c r="D3576" s="71"/>
      <c r="E3576" s="72"/>
      <c r="F3576" s="4">
        <v>179</v>
      </c>
    </row>
    <row r="3577" spans="1:6" ht="12.75">
      <c r="A3577" s="88" t="s">
        <v>335</v>
      </c>
      <c r="B3577" s="88"/>
      <c r="C3577" s="88"/>
      <c r="D3577" s="88"/>
      <c r="E3577" s="88"/>
      <c r="F3577" s="5">
        <v>125594</v>
      </c>
    </row>
    <row r="3578" spans="1:6" ht="12.75">
      <c r="A3578" s="88" t="s">
        <v>1580</v>
      </c>
      <c r="B3578" s="88"/>
      <c r="C3578" s="88"/>
      <c r="D3578" s="88"/>
      <c r="E3578" s="88"/>
      <c r="F3578" s="5">
        <v>28137</v>
      </c>
    </row>
    <row r="3579" spans="1:6" ht="12.75">
      <c r="A3579" s="88" t="s">
        <v>1581</v>
      </c>
      <c r="B3579" s="88"/>
      <c r="C3579" s="88"/>
      <c r="D3579" s="88"/>
      <c r="E3579" s="88"/>
      <c r="F3579" s="5">
        <v>48738</v>
      </c>
    </row>
    <row r="3580" spans="1:6" ht="12.75">
      <c r="A3580" s="85" t="s">
        <v>1582</v>
      </c>
      <c r="B3580" s="86"/>
      <c r="C3580" s="86"/>
      <c r="D3580" s="86"/>
      <c r="E3580" s="87"/>
      <c r="F3580" s="5">
        <v>251</v>
      </c>
    </row>
    <row r="3581" spans="1:6" ht="12.75">
      <c r="A3581" s="88" t="s">
        <v>199</v>
      </c>
      <c r="B3581" s="88"/>
      <c r="C3581" s="88"/>
      <c r="D3581" s="88"/>
      <c r="E3581" s="88"/>
      <c r="F3581" s="16">
        <f>F3550+F3559+F3570+F3577+F3578+F3579+F3580</f>
        <v>498148</v>
      </c>
    </row>
    <row r="3582" spans="1:6" ht="12.75">
      <c r="A3582" s="88" t="s">
        <v>200</v>
      </c>
      <c r="B3582" s="88"/>
      <c r="C3582" s="88"/>
      <c r="D3582" s="88"/>
      <c r="E3582" s="88"/>
      <c r="F3582" s="16">
        <f>F3581*6/100</f>
        <v>29888.88</v>
      </c>
    </row>
    <row r="3583" spans="1:6" ht="12.75">
      <c r="A3583" s="85" t="s">
        <v>245</v>
      </c>
      <c r="B3583" s="86"/>
      <c r="C3583" s="86"/>
      <c r="D3583" s="86"/>
      <c r="E3583" s="87"/>
      <c r="F3583" s="16">
        <f>C3590*6/100</f>
        <v>33704.46</v>
      </c>
    </row>
    <row r="3584" spans="1:6" ht="12.75">
      <c r="A3584" s="88" t="s">
        <v>198</v>
      </c>
      <c r="B3584" s="88"/>
      <c r="C3584" s="88"/>
      <c r="D3584" s="88"/>
      <c r="E3584" s="88"/>
      <c r="F3584" s="16">
        <f>SUM(F3581:F3583)</f>
        <v>561741.34</v>
      </c>
    </row>
    <row r="3585" spans="1:6" ht="12.75">
      <c r="A3585" s="88" t="s">
        <v>1583</v>
      </c>
      <c r="B3585" s="88"/>
      <c r="C3585" s="88"/>
      <c r="D3585" s="88"/>
      <c r="E3585" s="88"/>
      <c r="F3585" s="18">
        <f>F3584/A3543/12</f>
        <v>11.180000079609593</v>
      </c>
    </row>
    <row r="3586" spans="1:6" ht="12.75">
      <c r="A3586" s="3" t="s">
        <v>271</v>
      </c>
      <c r="B3586" s="3"/>
      <c r="C3586" s="3"/>
      <c r="D3586" s="3"/>
      <c r="E3586" s="3"/>
      <c r="F3586" s="3"/>
    </row>
    <row r="3587" spans="1:6" ht="12.75">
      <c r="A3587" s="3"/>
      <c r="B3587" s="3"/>
      <c r="C3587" s="2"/>
      <c r="D3587" s="3"/>
      <c r="E3587" s="3"/>
      <c r="F3587" s="3"/>
    </row>
    <row r="3588" spans="1:6" ht="12.75">
      <c r="A3588" s="66" t="s">
        <v>337</v>
      </c>
      <c r="B3588" s="66"/>
      <c r="C3588" s="54">
        <f>F3579/F3584</f>
        <v>0.08676235222424614</v>
      </c>
      <c r="D3588" s="66" t="s">
        <v>274</v>
      </c>
      <c r="E3588" s="66"/>
      <c r="F3588" s="3"/>
    </row>
    <row r="3589" spans="1:6" ht="12.75">
      <c r="A3589" s="51"/>
      <c r="B3589" s="51"/>
      <c r="C3589" s="51"/>
      <c r="D3589" s="51"/>
      <c r="E3589" s="51"/>
      <c r="F3589" s="3"/>
    </row>
    <row r="3590" spans="1:6" ht="12.75">
      <c r="A3590" s="5" t="s">
        <v>244</v>
      </c>
      <c r="B3590" s="5" t="s">
        <v>1584</v>
      </c>
      <c r="C3590" s="5">
        <v>561741</v>
      </c>
      <c r="D3590" s="2"/>
      <c r="E3590" s="2"/>
      <c r="F3590" s="2"/>
    </row>
    <row r="3598" spans="1:6" ht="12.75">
      <c r="A3598" s="3"/>
      <c r="B3598" s="3"/>
      <c r="C3598" s="3"/>
      <c r="D3598" s="3"/>
      <c r="E3598" s="3"/>
      <c r="F3598" s="2" t="s">
        <v>1585</v>
      </c>
    </row>
    <row r="3599" spans="1:6" ht="12.75">
      <c r="A3599" s="75" t="s">
        <v>263</v>
      </c>
      <c r="B3599" s="75"/>
      <c r="C3599" s="75"/>
      <c r="D3599" s="75"/>
      <c r="E3599" s="75"/>
      <c r="F3599" s="75"/>
    </row>
    <row r="3600" spans="1:6" ht="12.75">
      <c r="A3600" s="75" t="s">
        <v>264</v>
      </c>
      <c r="B3600" s="75"/>
      <c r="C3600" s="75"/>
      <c r="D3600" s="75"/>
      <c r="E3600" s="75"/>
      <c r="F3600" s="75"/>
    </row>
    <row r="3601" spans="1:6" ht="12.75">
      <c r="A3601" s="75" t="s">
        <v>1586</v>
      </c>
      <c r="B3601" s="75"/>
      <c r="C3601" s="75"/>
      <c r="D3601" s="75"/>
      <c r="E3601" s="75"/>
      <c r="F3601" s="75"/>
    </row>
    <row r="3602" spans="1:6" ht="12.75">
      <c r="A3602" s="3"/>
      <c r="B3602" s="3"/>
      <c r="C3602" s="2"/>
      <c r="D3602" s="2"/>
      <c r="E3602" s="2"/>
      <c r="F3602" s="3"/>
    </row>
    <row r="3603" spans="1:6" ht="12.75">
      <c r="A3603" s="73" t="s">
        <v>237</v>
      </c>
      <c r="B3603" s="73"/>
      <c r="C3603" s="73"/>
      <c r="D3603" s="73"/>
      <c r="E3603" s="73"/>
      <c r="F3603" s="4" t="s">
        <v>192</v>
      </c>
    </row>
    <row r="3604" spans="1:6" ht="12.75">
      <c r="A3604" s="4" t="s">
        <v>193</v>
      </c>
      <c r="B3604" s="4" t="s">
        <v>261</v>
      </c>
      <c r="C3604" s="4" t="s">
        <v>194</v>
      </c>
      <c r="D3604" s="4" t="s">
        <v>196</v>
      </c>
      <c r="E3604" s="4" t="s">
        <v>195</v>
      </c>
      <c r="F3604" s="100">
        <v>5</v>
      </c>
    </row>
    <row r="3605" spans="1:6" ht="12.75">
      <c r="A3605" s="4">
        <v>4364.3</v>
      </c>
      <c r="B3605" s="6">
        <v>404</v>
      </c>
      <c r="C3605" s="31">
        <v>614.35</v>
      </c>
      <c r="D3605" s="6">
        <v>321</v>
      </c>
      <c r="E3605" s="6">
        <v>2749</v>
      </c>
      <c r="F3605" s="101"/>
    </row>
    <row r="3606" spans="1:6" ht="12.75">
      <c r="A3606" s="8"/>
      <c r="B3606" s="9"/>
      <c r="C3606" s="9"/>
      <c r="D3606" s="9"/>
      <c r="E3606" s="9"/>
      <c r="F3606" s="10"/>
    </row>
    <row r="3607" spans="1:6" ht="12.75">
      <c r="A3607" s="65" t="s">
        <v>201</v>
      </c>
      <c r="B3607" s="15" t="s">
        <v>1587</v>
      </c>
      <c r="C3607" s="74" t="s">
        <v>1588</v>
      </c>
      <c r="D3607" s="13"/>
      <c r="E3607" s="13"/>
      <c r="F3607" s="13"/>
    </row>
    <row r="3608" spans="1:6" ht="12.75">
      <c r="A3608" s="65"/>
      <c r="B3608" s="15" t="s">
        <v>1589</v>
      </c>
      <c r="C3608" s="74"/>
      <c r="D3608" s="13"/>
      <c r="E3608" s="13"/>
      <c r="F3608" s="13"/>
    </row>
    <row r="3609" spans="1:6" ht="12.75">
      <c r="A3609" s="65"/>
      <c r="B3609" s="15" t="s">
        <v>1590</v>
      </c>
      <c r="C3609" s="74"/>
      <c r="D3609" s="13"/>
      <c r="E3609" s="13"/>
      <c r="F3609" s="13"/>
    </row>
    <row r="3610" spans="1:6" ht="12.75">
      <c r="A3610" s="22" t="s">
        <v>202</v>
      </c>
      <c r="B3610" s="15" t="s">
        <v>1591</v>
      </c>
      <c r="C3610" s="14" t="s">
        <v>1592</v>
      </c>
      <c r="D3610" s="13"/>
      <c r="E3610" s="13"/>
      <c r="F3610" s="13"/>
    </row>
    <row r="3611" spans="1:6" ht="12.75">
      <c r="A3611" s="10"/>
      <c r="B3611" s="8"/>
      <c r="C3611" s="10"/>
      <c r="D3611" s="13"/>
      <c r="E3611" s="13"/>
      <c r="F3611" s="13"/>
    </row>
    <row r="3612" spans="1:6" ht="12.75">
      <c r="A3612" s="88" t="s">
        <v>236</v>
      </c>
      <c r="B3612" s="88"/>
      <c r="C3612" s="88"/>
      <c r="D3612" s="88"/>
      <c r="E3612" s="88"/>
      <c r="F3612" s="5">
        <f>F3616+F3617+F3618+F3619+F3620</f>
        <v>99408</v>
      </c>
    </row>
    <row r="3613" spans="1:6" ht="12.75">
      <c r="A3613" s="66" t="s">
        <v>242</v>
      </c>
      <c r="B3613" s="66"/>
      <c r="C3613" s="66"/>
      <c r="D3613" s="66"/>
      <c r="E3613" s="66"/>
      <c r="F3613" s="5"/>
    </row>
    <row r="3614" spans="1:6" ht="12.75">
      <c r="A3614" s="66" t="s">
        <v>1593</v>
      </c>
      <c r="B3614" s="88"/>
      <c r="C3614" s="88"/>
      <c r="D3614" s="88"/>
      <c r="E3614" s="88"/>
      <c r="F3614" s="4">
        <v>54000</v>
      </c>
    </row>
    <row r="3615" spans="1:6" ht="12.75">
      <c r="A3615" s="66" t="s">
        <v>1594</v>
      </c>
      <c r="B3615" s="66"/>
      <c r="C3615" s="66"/>
      <c r="D3615" s="66"/>
      <c r="E3615" s="66"/>
      <c r="F3615" s="4">
        <v>30414</v>
      </c>
    </row>
    <row r="3616" spans="1:6" ht="12.75">
      <c r="A3616" s="66" t="s">
        <v>286</v>
      </c>
      <c r="B3616" s="66"/>
      <c r="C3616" s="66"/>
      <c r="D3616" s="66"/>
      <c r="E3616" s="66"/>
      <c r="F3616" s="4">
        <f>SUM(F3614:F3615)</f>
        <v>84414</v>
      </c>
    </row>
    <row r="3617" spans="1:6" ht="12.75">
      <c r="A3617" s="66" t="s">
        <v>1595</v>
      </c>
      <c r="B3617" s="66"/>
      <c r="C3617" s="66"/>
      <c r="D3617" s="66"/>
      <c r="E3617" s="66"/>
      <c r="F3617" s="4">
        <v>2776</v>
      </c>
    </row>
    <row r="3618" spans="1:6" ht="12.75">
      <c r="A3618" s="66" t="s">
        <v>1596</v>
      </c>
      <c r="B3618" s="66"/>
      <c r="C3618" s="66"/>
      <c r="D3618" s="66"/>
      <c r="E3618" s="66"/>
      <c r="F3618" s="4">
        <v>524</v>
      </c>
    </row>
    <row r="3619" spans="1:6" ht="12.75">
      <c r="A3619" s="66" t="s">
        <v>1597</v>
      </c>
      <c r="B3619" s="66"/>
      <c r="C3619" s="66"/>
      <c r="D3619" s="66"/>
      <c r="E3619" s="66"/>
      <c r="F3619" s="4">
        <v>157</v>
      </c>
    </row>
    <row r="3620" spans="1:6" ht="12.75">
      <c r="A3620" s="66" t="s">
        <v>1598</v>
      </c>
      <c r="B3620" s="66"/>
      <c r="C3620" s="66"/>
      <c r="D3620" s="66"/>
      <c r="E3620" s="66"/>
      <c r="F3620" s="4">
        <v>11537</v>
      </c>
    </row>
    <row r="3621" spans="1:6" ht="12.75">
      <c r="A3621" s="88" t="s">
        <v>197</v>
      </c>
      <c r="B3621" s="88"/>
      <c r="C3621" s="88"/>
      <c r="D3621" s="88"/>
      <c r="E3621" s="88"/>
      <c r="F3621" s="5">
        <f>F3622+F3623+F3624+F3625+F3626+F3627+F3628+F3629+F3630+F3631</f>
        <v>80340</v>
      </c>
    </row>
    <row r="3622" spans="1:6" ht="12.75">
      <c r="A3622" s="66" t="s">
        <v>1599</v>
      </c>
      <c r="B3622" s="66"/>
      <c r="C3622" s="66"/>
      <c r="D3622" s="66"/>
      <c r="E3622" s="66"/>
      <c r="F3622" s="4">
        <v>31208</v>
      </c>
    </row>
    <row r="3623" spans="1:6" ht="12.75">
      <c r="A3623" s="66" t="s">
        <v>1600</v>
      </c>
      <c r="B3623" s="66"/>
      <c r="C3623" s="66"/>
      <c r="D3623" s="66"/>
      <c r="E3623" s="66"/>
      <c r="F3623" s="4">
        <v>11439</v>
      </c>
    </row>
    <row r="3624" spans="1:6" ht="12.75">
      <c r="A3624" s="66" t="s">
        <v>1601</v>
      </c>
      <c r="B3624" s="66"/>
      <c r="C3624" s="66"/>
      <c r="D3624" s="66"/>
      <c r="E3624" s="66"/>
      <c r="F3624" s="4">
        <v>14300</v>
      </c>
    </row>
    <row r="3625" spans="1:6" ht="12.75">
      <c r="A3625" s="66" t="s">
        <v>1602</v>
      </c>
      <c r="B3625" s="66"/>
      <c r="C3625" s="66"/>
      <c r="D3625" s="66"/>
      <c r="E3625" s="66"/>
      <c r="F3625" s="4">
        <v>1632</v>
      </c>
    </row>
    <row r="3626" spans="1:6" ht="12.75">
      <c r="A3626" s="66" t="s">
        <v>1603</v>
      </c>
      <c r="B3626" s="66"/>
      <c r="C3626" s="66"/>
      <c r="D3626" s="66"/>
      <c r="E3626" s="66"/>
      <c r="F3626" s="4">
        <v>524</v>
      </c>
    </row>
    <row r="3627" spans="1:6" ht="12.75">
      <c r="A3627" s="66" t="s">
        <v>1604</v>
      </c>
      <c r="B3627" s="66"/>
      <c r="C3627" s="66"/>
      <c r="D3627" s="66"/>
      <c r="E3627" s="66"/>
      <c r="F3627" s="4">
        <v>11103</v>
      </c>
    </row>
    <row r="3628" spans="1:6" ht="12.75">
      <c r="A3628" s="66" t="s">
        <v>1232</v>
      </c>
      <c r="B3628" s="66"/>
      <c r="C3628" s="66"/>
      <c r="D3628" s="66"/>
      <c r="E3628" s="66"/>
      <c r="F3628" s="4">
        <v>183</v>
      </c>
    </row>
    <row r="3629" spans="1:6" ht="12.75">
      <c r="A3629" s="66" t="s">
        <v>1605</v>
      </c>
      <c r="B3629" s="66"/>
      <c r="C3629" s="66"/>
      <c r="D3629" s="66"/>
      <c r="E3629" s="66"/>
      <c r="F3629" s="4">
        <v>2619</v>
      </c>
    </row>
    <row r="3630" spans="1:6" ht="12.75">
      <c r="A3630" s="66" t="s">
        <v>1606</v>
      </c>
      <c r="B3630" s="66"/>
      <c r="C3630" s="66"/>
      <c r="D3630" s="66"/>
      <c r="E3630" s="66"/>
      <c r="F3630" s="4">
        <v>2095</v>
      </c>
    </row>
    <row r="3631" spans="1:6" ht="12.75">
      <c r="A3631" s="67" t="s">
        <v>1607</v>
      </c>
      <c r="B3631" s="68"/>
      <c r="C3631" s="68"/>
      <c r="D3631" s="68"/>
      <c r="E3631" s="69"/>
      <c r="F3631" s="4">
        <v>5237</v>
      </c>
    </row>
    <row r="3632" spans="1:6" ht="12.75">
      <c r="A3632" s="88" t="s">
        <v>300</v>
      </c>
      <c r="B3632" s="88"/>
      <c r="C3632" s="88"/>
      <c r="D3632" s="88"/>
      <c r="E3632" s="88"/>
      <c r="F3632" s="5">
        <v>162955</v>
      </c>
    </row>
    <row r="3633" spans="1:6" ht="12.75">
      <c r="A3633" s="88" t="s">
        <v>1608</v>
      </c>
      <c r="B3633" s="88"/>
      <c r="C3633" s="88"/>
      <c r="D3633" s="88"/>
      <c r="E3633" s="88"/>
      <c r="F3633" s="5">
        <v>29328</v>
      </c>
    </row>
    <row r="3634" spans="1:6" ht="12.75">
      <c r="A3634" s="88" t="s">
        <v>1609</v>
      </c>
      <c r="B3634" s="88"/>
      <c r="C3634" s="88"/>
      <c r="D3634" s="88"/>
      <c r="E3634" s="88"/>
      <c r="F3634" s="5">
        <v>50800</v>
      </c>
    </row>
    <row r="3635" spans="1:6" ht="12.75">
      <c r="A3635" s="85" t="s">
        <v>1610</v>
      </c>
      <c r="B3635" s="86"/>
      <c r="C3635" s="86"/>
      <c r="D3635" s="86"/>
      <c r="E3635" s="87"/>
      <c r="F3635" s="5">
        <v>262</v>
      </c>
    </row>
    <row r="3636" spans="1:6" ht="12.75">
      <c r="A3636" s="88" t="s">
        <v>199</v>
      </c>
      <c r="B3636" s="88"/>
      <c r="C3636" s="88"/>
      <c r="D3636" s="88"/>
      <c r="E3636" s="88"/>
      <c r="F3636" s="16">
        <f>F3612+F3621+F3632+F3633+F3634+F3635</f>
        <v>423093</v>
      </c>
    </row>
    <row r="3637" spans="1:6" ht="12.75">
      <c r="A3637" s="88" t="s">
        <v>200</v>
      </c>
      <c r="B3637" s="88"/>
      <c r="C3637" s="88"/>
      <c r="D3637" s="88"/>
      <c r="E3637" s="88"/>
      <c r="F3637" s="16">
        <f>F3636*6/100</f>
        <v>25385.58</v>
      </c>
    </row>
    <row r="3638" spans="1:6" ht="12.75">
      <c r="A3638" s="85" t="s">
        <v>245</v>
      </c>
      <c r="B3638" s="86"/>
      <c r="C3638" s="86"/>
      <c r="D3638" s="86"/>
      <c r="E3638" s="87"/>
      <c r="F3638" s="16">
        <f>C3645*6/100</f>
        <v>28626.3</v>
      </c>
    </row>
    <row r="3639" spans="1:6" ht="12.75">
      <c r="A3639" s="88" t="s">
        <v>198</v>
      </c>
      <c r="B3639" s="88"/>
      <c r="C3639" s="88"/>
      <c r="D3639" s="88"/>
      <c r="E3639" s="88"/>
      <c r="F3639" s="16">
        <f>SUM(F3636:F3638)</f>
        <v>477104.88</v>
      </c>
    </row>
    <row r="3640" spans="1:6" ht="12.75">
      <c r="A3640" s="88" t="s">
        <v>1611</v>
      </c>
      <c r="B3640" s="88"/>
      <c r="C3640" s="88"/>
      <c r="D3640" s="88"/>
      <c r="E3640" s="88"/>
      <c r="F3640" s="18">
        <f>F3639/A3605/12</f>
        <v>9.109992438649956</v>
      </c>
    </row>
    <row r="3641" spans="1:6" ht="12.75">
      <c r="A3641" s="3" t="s">
        <v>271</v>
      </c>
      <c r="B3641" s="3"/>
      <c r="C3641" s="3"/>
      <c r="D3641" s="3"/>
      <c r="E3641" s="3"/>
      <c r="F3641" s="3"/>
    </row>
    <row r="3642" spans="1:6" ht="12.75">
      <c r="A3642" s="3"/>
      <c r="B3642" s="3"/>
      <c r="C3642" s="2"/>
      <c r="D3642" s="3"/>
      <c r="E3642" s="3"/>
      <c r="F3642" s="3"/>
    </row>
    <row r="3643" spans="1:6" ht="12.75">
      <c r="A3643" s="65" t="s">
        <v>337</v>
      </c>
      <c r="B3643" s="65"/>
      <c r="C3643" s="54">
        <f>F3634/F3639</f>
        <v>0.10647554055619804</v>
      </c>
      <c r="D3643" s="66" t="s">
        <v>1829</v>
      </c>
      <c r="E3643" s="66"/>
      <c r="F3643" s="3"/>
    </row>
    <row r="3644" spans="1:6" ht="12.75">
      <c r="A3644" s="2"/>
      <c r="B3644" s="2"/>
      <c r="C3644" s="2"/>
      <c r="D3644" s="2"/>
      <c r="E3644" s="2"/>
      <c r="F3644" s="2"/>
    </row>
    <row r="3645" spans="1:6" ht="12.75">
      <c r="A3645" s="5" t="s">
        <v>244</v>
      </c>
      <c r="B3645" s="5" t="s">
        <v>1612</v>
      </c>
      <c r="C3645" s="5">
        <v>477105</v>
      </c>
      <c r="D3645" s="2"/>
      <c r="E3645" s="2"/>
      <c r="F3645" s="2"/>
    </row>
    <row r="3660" spans="1:6" ht="12.75">
      <c r="A3660" s="3"/>
      <c r="B3660" s="3"/>
      <c r="C3660" s="3"/>
      <c r="D3660" s="3"/>
      <c r="E3660" s="3"/>
      <c r="F3660" s="2" t="s">
        <v>1613</v>
      </c>
    </row>
    <row r="3661" spans="1:6" ht="12.75">
      <c r="A3661" s="3"/>
      <c r="B3661" s="3"/>
      <c r="C3661" s="3"/>
      <c r="D3661" s="3"/>
      <c r="E3661" s="3"/>
      <c r="F3661" s="3"/>
    </row>
    <row r="3662" spans="1:6" ht="12.75">
      <c r="A3662" s="75" t="s">
        <v>263</v>
      </c>
      <c r="B3662" s="75"/>
      <c r="C3662" s="75"/>
      <c r="D3662" s="75"/>
      <c r="E3662" s="75"/>
      <c r="F3662" s="75"/>
    </row>
    <row r="3663" spans="1:6" ht="12.75">
      <c r="A3663" s="75" t="s">
        <v>264</v>
      </c>
      <c r="B3663" s="75"/>
      <c r="C3663" s="75"/>
      <c r="D3663" s="75"/>
      <c r="E3663" s="75"/>
      <c r="F3663" s="75"/>
    </row>
    <row r="3664" spans="1:6" ht="12.75">
      <c r="A3664" s="75" t="s">
        <v>1614</v>
      </c>
      <c r="B3664" s="75"/>
      <c r="C3664" s="75"/>
      <c r="D3664" s="75"/>
      <c r="E3664" s="75"/>
      <c r="F3664" s="75"/>
    </row>
    <row r="3665" spans="1:6" ht="12.75">
      <c r="A3665" s="3"/>
      <c r="B3665" s="3"/>
      <c r="C3665" s="2"/>
      <c r="D3665" s="2"/>
      <c r="E3665" s="2"/>
      <c r="F3665" s="3"/>
    </row>
    <row r="3666" spans="1:6" ht="12.75">
      <c r="A3666" s="73" t="s">
        <v>237</v>
      </c>
      <c r="B3666" s="73"/>
      <c r="C3666" s="73"/>
      <c r="D3666" s="73"/>
      <c r="E3666" s="73"/>
      <c r="F3666" s="4" t="s">
        <v>192</v>
      </c>
    </row>
    <row r="3667" spans="1:6" ht="12.75">
      <c r="A3667" s="4" t="s">
        <v>193</v>
      </c>
      <c r="B3667" s="4" t="s">
        <v>261</v>
      </c>
      <c r="C3667" s="4" t="s">
        <v>194</v>
      </c>
      <c r="D3667" s="4" t="s">
        <v>196</v>
      </c>
      <c r="E3667" s="4" t="s">
        <v>195</v>
      </c>
      <c r="F3667" s="100">
        <v>5</v>
      </c>
    </row>
    <row r="3668" spans="1:6" ht="12.75">
      <c r="A3668" s="4">
        <v>2718.7</v>
      </c>
      <c r="B3668" s="6">
        <v>275</v>
      </c>
      <c r="C3668" s="6">
        <v>609.7</v>
      </c>
      <c r="D3668" s="6">
        <v>211.5</v>
      </c>
      <c r="E3668" s="6">
        <v>2953.5</v>
      </c>
      <c r="F3668" s="101"/>
    </row>
    <row r="3669" spans="1:6" ht="12.75">
      <c r="A3669" s="8"/>
      <c r="B3669" s="9"/>
      <c r="C3669" s="9"/>
      <c r="D3669" s="9"/>
      <c r="E3669" s="9"/>
      <c r="F3669" s="10"/>
    </row>
    <row r="3670" spans="1:6" ht="12.75">
      <c r="A3670" s="65" t="s">
        <v>201</v>
      </c>
      <c r="B3670" s="15" t="s">
        <v>1615</v>
      </c>
      <c r="C3670" s="74" t="s">
        <v>308</v>
      </c>
      <c r="D3670" s="13"/>
      <c r="E3670" s="13"/>
      <c r="F3670" s="13"/>
    </row>
    <row r="3671" spans="1:6" ht="12.75">
      <c r="A3671" s="65"/>
      <c r="B3671" s="15" t="s">
        <v>1616</v>
      </c>
      <c r="C3671" s="74"/>
      <c r="D3671" s="13"/>
      <c r="E3671" s="13"/>
      <c r="F3671" s="13"/>
    </row>
    <row r="3672" spans="1:6" ht="12.75">
      <c r="A3672" s="65"/>
      <c r="B3672" s="15" t="s">
        <v>1617</v>
      </c>
      <c r="C3672" s="74"/>
      <c r="D3672" s="13"/>
      <c r="E3672" s="13"/>
      <c r="F3672" s="13"/>
    </row>
    <row r="3673" spans="1:6" ht="12.75">
      <c r="A3673" s="22" t="s">
        <v>202</v>
      </c>
      <c r="B3673" s="15" t="s">
        <v>1618</v>
      </c>
      <c r="C3673" s="14" t="s">
        <v>387</v>
      </c>
      <c r="D3673" s="13"/>
      <c r="E3673" s="13"/>
      <c r="F3673" s="13"/>
    </row>
    <row r="3674" spans="1:6" ht="12.75">
      <c r="A3674" s="10"/>
      <c r="B3674" s="8"/>
      <c r="C3674" s="10"/>
      <c r="D3674" s="13"/>
      <c r="E3674" s="13"/>
      <c r="F3674" s="13"/>
    </row>
    <row r="3675" spans="1:6" ht="12.75">
      <c r="A3675" s="88" t="s">
        <v>236</v>
      </c>
      <c r="B3675" s="88"/>
      <c r="C3675" s="88"/>
      <c r="D3675" s="88"/>
      <c r="E3675" s="88"/>
      <c r="F3675" s="5">
        <f>F3679+F3680+F3681+F3682+F3683</f>
        <v>82238</v>
      </c>
    </row>
    <row r="3676" spans="1:6" ht="12.75">
      <c r="A3676" s="66" t="s">
        <v>242</v>
      </c>
      <c r="B3676" s="66"/>
      <c r="C3676" s="66"/>
      <c r="D3676" s="66"/>
      <c r="E3676" s="66"/>
      <c r="F3676" s="5"/>
    </row>
    <row r="3677" spans="1:6" ht="12.75">
      <c r="A3677" s="66" t="s">
        <v>1619</v>
      </c>
      <c r="B3677" s="88"/>
      <c r="C3677" s="88"/>
      <c r="D3677" s="88"/>
      <c r="E3677" s="88"/>
      <c r="F3677" s="4">
        <v>53394</v>
      </c>
    </row>
    <row r="3678" spans="1:6" ht="12.75">
      <c r="A3678" s="66" t="s">
        <v>775</v>
      </c>
      <c r="B3678" s="66"/>
      <c r="C3678" s="66"/>
      <c r="D3678" s="66"/>
      <c r="E3678" s="66"/>
      <c r="F3678" s="4">
        <v>20872</v>
      </c>
    </row>
    <row r="3679" spans="1:6" ht="12.75">
      <c r="A3679" s="66" t="s">
        <v>286</v>
      </c>
      <c r="B3679" s="66"/>
      <c r="C3679" s="66"/>
      <c r="D3679" s="66"/>
      <c r="E3679" s="66"/>
      <c r="F3679" s="4">
        <f>SUM(F3677:F3678)</f>
        <v>74266</v>
      </c>
    </row>
    <row r="3680" spans="1:6" ht="12.75">
      <c r="A3680" s="66" t="s">
        <v>1620</v>
      </c>
      <c r="B3680" s="66"/>
      <c r="C3680" s="66"/>
      <c r="D3680" s="66"/>
      <c r="E3680" s="66"/>
      <c r="F3680" s="4">
        <v>1729</v>
      </c>
    </row>
    <row r="3681" spans="1:6" ht="12.75">
      <c r="A3681" s="66" t="s">
        <v>1621</v>
      </c>
      <c r="B3681" s="66"/>
      <c r="C3681" s="66"/>
      <c r="D3681" s="66"/>
      <c r="E3681" s="66"/>
      <c r="F3681" s="4">
        <v>326</v>
      </c>
    </row>
    <row r="3682" spans="1:6" ht="12.75">
      <c r="A3682" s="66" t="s">
        <v>1622</v>
      </c>
      <c r="B3682" s="66"/>
      <c r="C3682" s="66"/>
      <c r="D3682" s="66"/>
      <c r="E3682" s="66"/>
      <c r="F3682" s="4">
        <v>98</v>
      </c>
    </row>
    <row r="3683" spans="1:6" ht="12.75">
      <c r="A3683" s="66" t="s">
        <v>1623</v>
      </c>
      <c r="B3683" s="66"/>
      <c r="C3683" s="66"/>
      <c r="D3683" s="66"/>
      <c r="E3683" s="66"/>
      <c r="F3683" s="4">
        <v>5819</v>
      </c>
    </row>
    <row r="3684" spans="1:6" ht="12.75">
      <c r="A3684" s="88" t="s">
        <v>197</v>
      </c>
      <c r="B3684" s="88"/>
      <c r="C3684" s="88"/>
      <c r="D3684" s="88"/>
      <c r="E3684" s="88"/>
      <c r="F3684" s="5">
        <f>F3685+F3686+F3687+F3688+F3689+F3690+F3691+F3692+F3693+F3694</f>
        <v>50387</v>
      </c>
    </row>
    <row r="3685" spans="1:6" ht="12.75">
      <c r="A3685" s="66" t="s">
        <v>1624</v>
      </c>
      <c r="B3685" s="66"/>
      <c r="C3685" s="66"/>
      <c r="D3685" s="66"/>
      <c r="E3685" s="66"/>
      <c r="F3685" s="4">
        <v>15712</v>
      </c>
    </row>
    <row r="3686" spans="1:6" ht="12.75">
      <c r="A3686" s="66" t="s">
        <v>1625</v>
      </c>
      <c r="B3686" s="66"/>
      <c r="C3686" s="66"/>
      <c r="D3686" s="66"/>
      <c r="E3686" s="66"/>
      <c r="F3686" s="4">
        <v>4759</v>
      </c>
    </row>
    <row r="3687" spans="1:6" ht="12.75">
      <c r="A3687" s="66" t="s">
        <v>1626</v>
      </c>
      <c r="B3687" s="66"/>
      <c r="C3687" s="66"/>
      <c r="D3687" s="66"/>
      <c r="E3687" s="66"/>
      <c r="F3687" s="4">
        <v>15295</v>
      </c>
    </row>
    <row r="3688" spans="1:6" ht="12.75">
      <c r="A3688" s="66" t="s">
        <v>1627</v>
      </c>
      <c r="B3688" s="66"/>
      <c r="C3688" s="66"/>
      <c r="D3688" s="66"/>
      <c r="E3688" s="66"/>
      <c r="F3688" s="4">
        <v>1027</v>
      </c>
    </row>
    <row r="3689" spans="1:6" ht="12.75">
      <c r="A3689" s="66" t="s">
        <v>1628</v>
      </c>
      <c r="B3689" s="66"/>
      <c r="C3689" s="66"/>
      <c r="D3689" s="66"/>
      <c r="E3689" s="66"/>
      <c r="F3689" s="4">
        <v>326</v>
      </c>
    </row>
    <row r="3690" spans="1:6" ht="12.75">
      <c r="A3690" s="66" t="s">
        <v>1629</v>
      </c>
      <c r="B3690" s="66"/>
      <c r="C3690" s="66"/>
      <c r="D3690" s="66"/>
      <c r="E3690" s="66"/>
      <c r="F3690" s="4">
        <v>6916</v>
      </c>
    </row>
    <row r="3691" spans="1:6" ht="12.75">
      <c r="A3691" s="66" t="s">
        <v>1630</v>
      </c>
      <c r="B3691" s="66"/>
      <c r="C3691" s="66"/>
      <c r="D3691" s="66"/>
      <c r="E3691" s="66"/>
      <c r="F3691" s="4">
        <v>154</v>
      </c>
    </row>
    <row r="3692" spans="1:6" ht="12.75">
      <c r="A3692" s="66" t="s">
        <v>1631</v>
      </c>
      <c r="B3692" s="66"/>
      <c r="C3692" s="66"/>
      <c r="D3692" s="66"/>
      <c r="E3692" s="66"/>
      <c r="F3692" s="4">
        <v>1631</v>
      </c>
    </row>
    <row r="3693" spans="1:6" ht="12.75">
      <c r="A3693" s="66" t="s">
        <v>1632</v>
      </c>
      <c r="B3693" s="66"/>
      <c r="C3693" s="66"/>
      <c r="D3693" s="66"/>
      <c r="E3693" s="66"/>
      <c r="F3693" s="4">
        <v>1305</v>
      </c>
    </row>
    <row r="3694" spans="1:6" ht="12.75">
      <c r="A3694" s="67" t="s">
        <v>1633</v>
      </c>
      <c r="B3694" s="68"/>
      <c r="C3694" s="68"/>
      <c r="D3694" s="68"/>
      <c r="E3694" s="69"/>
      <c r="F3694" s="4">
        <v>3262</v>
      </c>
    </row>
    <row r="3695" spans="1:6" ht="12.75">
      <c r="A3695" s="88" t="s">
        <v>300</v>
      </c>
      <c r="B3695" s="88"/>
      <c r="C3695" s="88"/>
      <c r="D3695" s="88"/>
      <c r="E3695" s="88"/>
      <c r="F3695" s="5">
        <v>80858</v>
      </c>
    </row>
    <row r="3696" spans="1:6" ht="12.75">
      <c r="A3696" s="88" t="s">
        <v>1634</v>
      </c>
      <c r="B3696" s="88"/>
      <c r="C3696" s="88"/>
      <c r="D3696" s="88"/>
      <c r="E3696" s="88"/>
      <c r="F3696" s="5">
        <v>18270</v>
      </c>
    </row>
    <row r="3697" spans="1:6" ht="12.75">
      <c r="A3697" s="88" t="s">
        <v>1635</v>
      </c>
      <c r="B3697" s="88"/>
      <c r="C3697" s="88"/>
      <c r="D3697" s="88"/>
      <c r="E3697" s="88"/>
      <c r="F3697" s="5">
        <v>31646</v>
      </c>
    </row>
    <row r="3698" spans="1:6" ht="12.75">
      <c r="A3698" s="85" t="s">
        <v>1636</v>
      </c>
      <c r="B3698" s="86"/>
      <c r="C3698" s="86"/>
      <c r="D3698" s="86"/>
      <c r="E3698" s="87"/>
      <c r="F3698" s="5">
        <v>163</v>
      </c>
    </row>
    <row r="3699" spans="1:6" ht="12.75">
      <c r="A3699" s="88" t="s">
        <v>199</v>
      </c>
      <c r="B3699" s="88"/>
      <c r="C3699" s="88"/>
      <c r="D3699" s="88"/>
      <c r="E3699" s="88"/>
      <c r="F3699" s="16">
        <f>F3675+F3684+F3695+F3696+F3697+F3698</f>
        <v>263562</v>
      </c>
    </row>
    <row r="3700" spans="1:6" ht="12.75">
      <c r="A3700" s="88" t="s">
        <v>200</v>
      </c>
      <c r="B3700" s="88"/>
      <c r="C3700" s="88"/>
      <c r="D3700" s="88"/>
      <c r="E3700" s="88"/>
      <c r="F3700" s="16">
        <f>F3699*6/100</f>
        <v>15813.72</v>
      </c>
    </row>
    <row r="3701" spans="1:6" ht="12.75">
      <c r="A3701" s="85" t="s">
        <v>245</v>
      </c>
      <c r="B3701" s="86"/>
      <c r="C3701" s="86"/>
      <c r="D3701" s="86"/>
      <c r="E3701" s="87"/>
      <c r="F3701" s="16">
        <f>C3709*6/100</f>
        <v>17832.48</v>
      </c>
    </row>
    <row r="3702" spans="1:6" ht="12.75">
      <c r="A3702" s="88" t="s">
        <v>198</v>
      </c>
      <c r="B3702" s="88"/>
      <c r="C3702" s="88"/>
      <c r="D3702" s="88"/>
      <c r="E3702" s="88"/>
      <c r="F3702" s="16">
        <f>SUM(F3699:F3701)</f>
        <v>297208.19999999995</v>
      </c>
    </row>
    <row r="3703" spans="1:6" ht="12.75">
      <c r="A3703" s="88" t="s">
        <v>1637</v>
      </c>
      <c r="B3703" s="88"/>
      <c r="C3703" s="88"/>
      <c r="D3703" s="88"/>
      <c r="E3703" s="88"/>
      <c r="F3703" s="18">
        <f>F3702/A3668/12</f>
        <v>9.109997425240003</v>
      </c>
    </row>
    <row r="3704" spans="1:6" ht="12.75">
      <c r="A3704" s="3" t="s">
        <v>271</v>
      </c>
      <c r="B3704" s="3"/>
      <c r="C3704" s="3"/>
      <c r="D3704" s="3"/>
      <c r="E3704" s="3"/>
      <c r="F3704" s="3"/>
    </row>
    <row r="3705" spans="1:6" ht="12.75">
      <c r="A3705" s="3"/>
      <c r="B3705" s="3"/>
      <c r="C3705" s="2"/>
      <c r="D3705" s="3"/>
      <c r="E3705" s="3"/>
      <c r="F3705" s="3"/>
    </row>
    <row r="3706" spans="1:6" ht="12.75">
      <c r="A3706" s="65" t="s">
        <v>337</v>
      </c>
      <c r="B3706" s="65"/>
      <c r="C3706" s="54">
        <f>F3697/F3702</f>
        <v>0.10647754671640959</v>
      </c>
      <c r="D3706" s="66" t="s">
        <v>274</v>
      </c>
      <c r="E3706" s="66"/>
      <c r="F3706" s="3"/>
    </row>
    <row r="3707" spans="1:6" ht="12.75">
      <c r="A3707" s="3"/>
      <c r="B3707" s="3"/>
      <c r="C3707" s="3"/>
      <c r="D3707" s="3"/>
      <c r="E3707" s="3"/>
      <c r="F3707" s="3"/>
    </row>
    <row r="3708" spans="1:6" ht="12.75">
      <c r="A3708" s="2"/>
      <c r="B3708" s="2"/>
      <c r="C3708" s="2"/>
      <c r="D3708" s="2"/>
      <c r="E3708" s="2"/>
      <c r="F3708" s="2"/>
    </row>
    <row r="3709" spans="1:6" ht="12.75">
      <c r="A3709" s="5" t="s">
        <v>244</v>
      </c>
      <c r="B3709" s="5" t="s">
        <v>1638</v>
      </c>
      <c r="C3709" s="5">
        <v>297208</v>
      </c>
      <c r="D3709" s="2"/>
      <c r="E3709" s="2"/>
      <c r="F3709" s="2"/>
    </row>
    <row r="3722" spans="1:6" ht="12.75">
      <c r="A3722" s="3"/>
      <c r="B3722" s="3"/>
      <c r="C3722" s="3"/>
      <c r="D3722" s="3"/>
      <c r="E3722" s="3"/>
      <c r="F3722" s="3"/>
    </row>
    <row r="3723" spans="1:6" ht="12.75">
      <c r="A3723" s="3"/>
      <c r="B3723" s="3"/>
      <c r="C3723" s="3"/>
      <c r="D3723" s="3"/>
      <c r="E3723" s="3"/>
      <c r="F3723" s="3" t="s">
        <v>1639</v>
      </c>
    </row>
    <row r="3724" spans="1:6" ht="12.75">
      <c r="A3724" s="75" t="s">
        <v>263</v>
      </c>
      <c r="B3724" s="75"/>
      <c r="C3724" s="75"/>
      <c r="D3724" s="75"/>
      <c r="E3724" s="75"/>
      <c r="F3724" s="75"/>
    </row>
    <row r="3725" spans="1:6" ht="12.75">
      <c r="A3725" s="75" t="s">
        <v>264</v>
      </c>
      <c r="B3725" s="75"/>
      <c r="C3725" s="75"/>
      <c r="D3725" s="75"/>
      <c r="E3725" s="75"/>
      <c r="F3725" s="75"/>
    </row>
    <row r="3726" spans="1:6" ht="12.75">
      <c r="A3726" s="75" t="s">
        <v>1640</v>
      </c>
      <c r="B3726" s="75"/>
      <c r="C3726" s="75"/>
      <c r="D3726" s="75"/>
      <c r="E3726" s="75"/>
      <c r="F3726" s="75"/>
    </row>
    <row r="3727" spans="1:6" ht="12.75">
      <c r="A3727" s="3"/>
      <c r="B3727" s="3"/>
      <c r="C3727" s="2"/>
      <c r="D3727" s="2"/>
      <c r="E3727" s="2"/>
      <c r="F3727" s="3"/>
    </row>
    <row r="3728" spans="1:6" ht="12.75">
      <c r="A3728" s="73" t="s">
        <v>237</v>
      </c>
      <c r="B3728" s="73"/>
      <c r="C3728" s="73"/>
      <c r="D3728" s="73"/>
      <c r="E3728" s="73"/>
      <c r="F3728" s="4" t="s">
        <v>192</v>
      </c>
    </row>
    <row r="3729" spans="1:6" ht="12.75">
      <c r="A3729" s="4" t="s">
        <v>193</v>
      </c>
      <c r="B3729" s="4" t="s">
        <v>261</v>
      </c>
      <c r="C3729" s="4" t="s">
        <v>194</v>
      </c>
      <c r="D3729" s="4" t="s">
        <v>196</v>
      </c>
      <c r="E3729" s="4" t="s">
        <v>195</v>
      </c>
      <c r="F3729" s="100">
        <v>5</v>
      </c>
    </row>
    <row r="3730" spans="1:6" ht="12.75">
      <c r="A3730" s="4">
        <v>4406.8</v>
      </c>
      <c r="B3730" s="6">
        <v>398</v>
      </c>
      <c r="C3730" s="31">
        <v>938.33</v>
      </c>
      <c r="D3730" s="6" t="s">
        <v>278</v>
      </c>
      <c r="E3730" s="31">
        <v>6738.25</v>
      </c>
      <c r="F3730" s="101"/>
    </row>
    <row r="3731" spans="1:6" ht="12.75">
      <c r="A3731" s="8"/>
      <c r="B3731" s="9"/>
      <c r="C3731" s="9"/>
      <c r="D3731" s="9"/>
      <c r="E3731" s="9"/>
      <c r="F3731" s="10"/>
    </row>
    <row r="3732" spans="1:6" ht="12.75">
      <c r="A3732" s="65" t="s">
        <v>201</v>
      </c>
      <c r="B3732" s="15" t="s">
        <v>1641</v>
      </c>
      <c r="C3732" s="74" t="s">
        <v>917</v>
      </c>
      <c r="D3732" s="13"/>
      <c r="E3732" s="13"/>
      <c r="F3732" s="13"/>
    </row>
    <row r="3733" spans="1:6" ht="12.75">
      <c r="A3733" s="65"/>
      <c r="B3733" s="15" t="s">
        <v>1642</v>
      </c>
      <c r="C3733" s="74"/>
      <c r="D3733" s="13"/>
      <c r="E3733" s="13"/>
      <c r="F3733" s="13"/>
    </row>
    <row r="3734" spans="1:6" ht="12.75">
      <c r="A3734" s="22" t="s">
        <v>202</v>
      </c>
      <c r="B3734" s="15" t="s">
        <v>1643</v>
      </c>
      <c r="C3734" s="14" t="s">
        <v>1644</v>
      </c>
      <c r="D3734" s="13"/>
      <c r="E3734" s="13"/>
      <c r="F3734" s="13"/>
    </row>
    <row r="3735" spans="1:6" ht="12.75">
      <c r="A3735" s="10"/>
      <c r="B3735" s="8"/>
      <c r="C3735" s="10"/>
      <c r="D3735" s="13"/>
      <c r="E3735" s="13"/>
      <c r="F3735" s="13"/>
    </row>
    <row r="3736" spans="1:6" ht="12.75">
      <c r="A3736" s="88" t="s">
        <v>236</v>
      </c>
      <c r="B3736" s="88"/>
      <c r="C3736" s="88"/>
      <c r="D3736" s="88"/>
      <c r="E3736" s="88"/>
      <c r="F3736" s="5">
        <f>F3740+F3741+F3742+F3743+F3744</f>
        <v>124033</v>
      </c>
    </row>
    <row r="3737" spans="1:6" ht="12.75">
      <c r="A3737" s="66" t="s">
        <v>242</v>
      </c>
      <c r="B3737" s="66"/>
      <c r="C3737" s="66"/>
      <c r="D3737" s="66"/>
      <c r="E3737" s="66"/>
      <c r="F3737" s="5"/>
    </row>
    <row r="3738" spans="1:6" ht="12.75">
      <c r="A3738" s="66" t="s">
        <v>1645</v>
      </c>
      <c r="B3738" s="88"/>
      <c r="C3738" s="88"/>
      <c r="D3738" s="88"/>
      <c r="E3738" s="88"/>
      <c r="F3738" s="4">
        <v>80090</v>
      </c>
    </row>
    <row r="3739" spans="1:6" ht="12.75">
      <c r="A3739" s="66" t="s">
        <v>1646</v>
      </c>
      <c r="B3739" s="66"/>
      <c r="C3739" s="66"/>
      <c r="D3739" s="66"/>
      <c r="E3739" s="66"/>
      <c r="F3739" s="4">
        <v>29817</v>
      </c>
    </row>
    <row r="3740" spans="1:6" ht="12.75">
      <c r="A3740" s="66" t="s">
        <v>286</v>
      </c>
      <c r="B3740" s="66"/>
      <c r="C3740" s="66"/>
      <c r="D3740" s="66"/>
      <c r="E3740" s="66"/>
      <c r="F3740" s="4">
        <f>SUM(F3738:F3739)</f>
        <v>109907</v>
      </c>
    </row>
    <row r="3741" spans="1:6" ht="12.75">
      <c r="A3741" s="66" t="s">
        <v>1647</v>
      </c>
      <c r="B3741" s="66"/>
      <c r="C3741" s="66"/>
      <c r="D3741" s="66"/>
      <c r="E3741" s="66"/>
      <c r="F3741" s="4">
        <v>2803</v>
      </c>
    </row>
    <row r="3742" spans="1:6" ht="12.75">
      <c r="A3742" s="66" t="s">
        <v>1648</v>
      </c>
      <c r="B3742" s="66"/>
      <c r="C3742" s="66"/>
      <c r="D3742" s="66"/>
      <c r="E3742" s="66"/>
      <c r="F3742" s="4">
        <v>529</v>
      </c>
    </row>
    <row r="3743" spans="1:6" ht="12.75">
      <c r="A3743" s="66" t="s">
        <v>1649</v>
      </c>
      <c r="B3743" s="66"/>
      <c r="C3743" s="66"/>
      <c r="D3743" s="66"/>
      <c r="E3743" s="66"/>
      <c r="F3743" s="4">
        <v>159</v>
      </c>
    </row>
    <row r="3744" spans="1:6" ht="12.75">
      <c r="A3744" s="66" t="s">
        <v>1650</v>
      </c>
      <c r="B3744" s="66"/>
      <c r="C3744" s="66"/>
      <c r="D3744" s="66"/>
      <c r="E3744" s="66"/>
      <c r="F3744" s="4">
        <v>10635</v>
      </c>
    </row>
    <row r="3745" spans="1:6" ht="12.75">
      <c r="A3745" s="88" t="s">
        <v>197</v>
      </c>
      <c r="B3745" s="88"/>
      <c r="C3745" s="88"/>
      <c r="D3745" s="88"/>
      <c r="E3745" s="88"/>
      <c r="F3745" s="5">
        <f>F3746+F3747+F3748+F3749+F3750+F3751+F3752+F3753+F3754+F3755</f>
        <v>83827</v>
      </c>
    </row>
    <row r="3746" spans="1:6" ht="12.75">
      <c r="A3746" s="66" t="s">
        <v>1651</v>
      </c>
      <c r="B3746" s="66"/>
      <c r="C3746" s="66"/>
      <c r="D3746" s="66"/>
      <c r="E3746" s="66"/>
      <c r="F3746" s="4">
        <v>29257</v>
      </c>
    </row>
    <row r="3747" spans="1:6" ht="12.75">
      <c r="A3747" s="66" t="s">
        <v>1652</v>
      </c>
      <c r="B3747" s="66"/>
      <c r="C3747" s="66"/>
      <c r="D3747" s="66"/>
      <c r="E3747" s="66"/>
      <c r="F3747" s="4">
        <v>10724</v>
      </c>
    </row>
    <row r="3748" spans="1:6" ht="12.75">
      <c r="A3748" s="66" t="s">
        <v>1653</v>
      </c>
      <c r="B3748" s="66"/>
      <c r="C3748" s="66"/>
      <c r="D3748" s="66"/>
      <c r="E3748" s="66"/>
      <c r="F3748" s="4">
        <v>20241</v>
      </c>
    </row>
    <row r="3749" spans="1:6" ht="12.75">
      <c r="A3749" s="66" t="s">
        <v>1654</v>
      </c>
      <c r="B3749" s="66"/>
      <c r="C3749" s="66"/>
      <c r="D3749" s="66"/>
      <c r="E3749" s="66"/>
      <c r="F3749" s="4">
        <v>1645</v>
      </c>
    </row>
    <row r="3750" spans="1:6" ht="12.75">
      <c r="A3750" s="66" t="s">
        <v>1655</v>
      </c>
      <c r="B3750" s="66"/>
      <c r="C3750" s="66"/>
      <c r="D3750" s="66"/>
      <c r="E3750" s="66"/>
      <c r="F3750" s="4">
        <v>529</v>
      </c>
    </row>
    <row r="3751" spans="1:6" ht="12.75">
      <c r="A3751" s="66" t="s">
        <v>1656</v>
      </c>
      <c r="B3751" s="66"/>
      <c r="C3751" s="66"/>
      <c r="D3751" s="66"/>
      <c r="E3751" s="66"/>
      <c r="F3751" s="4">
        <v>11211</v>
      </c>
    </row>
    <row r="3752" spans="1:6" ht="12.75">
      <c r="A3752" s="66" t="s">
        <v>1232</v>
      </c>
      <c r="B3752" s="66"/>
      <c r="C3752" s="66"/>
      <c r="D3752" s="66"/>
      <c r="E3752" s="66"/>
      <c r="F3752" s="4">
        <v>173</v>
      </c>
    </row>
    <row r="3753" spans="1:6" ht="12.75">
      <c r="A3753" s="66" t="s">
        <v>1657</v>
      </c>
      <c r="B3753" s="66"/>
      <c r="C3753" s="66"/>
      <c r="D3753" s="66"/>
      <c r="E3753" s="66"/>
      <c r="F3753" s="4">
        <v>2644</v>
      </c>
    </row>
    <row r="3754" spans="1:6" ht="12.75">
      <c r="A3754" s="66" t="s">
        <v>1658</v>
      </c>
      <c r="B3754" s="66"/>
      <c r="C3754" s="66"/>
      <c r="D3754" s="66"/>
      <c r="E3754" s="66"/>
      <c r="F3754" s="4">
        <v>2115</v>
      </c>
    </row>
    <row r="3755" spans="1:6" ht="12.75">
      <c r="A3755" s="67" t="s">
        <v>1659</v>
      </c>
      <c r="B3755" s="68"/>
      <c r="C3755" s="68"/>
      <c r="D3755" s="68"/>
      <c r="E3755" s="69"/>
      <c r="F3755" s="4">
        <v>5288</v>
      </c>
    </row>
    <row r="3756" spans="1:6" ht="12.75">
      <c r="A3756" s="88" t="s">
        <v>300</v>
      </c>
      <c r="B3756" s="88"/>
      <c r="C3756" s="88"/>
      <c r="D3756" s="88"/>
      <c r="E3756" s="88"/>
      <c r="F3756" s="5">
        <v>138180</v>
      </c>
    </row>
    <row r="3757" spans="1:6" ht="12.75">
      <c r="A3757" s="88" t="s">
        <v>1660</v>
      </c>
      <c r="B3757" s="88"/>
      <c r="C3757" s="88"/>
      <c r="D3757" s="88"/>
      <c r="E3757" s="88"/>
      <c r="F3757" s="5">
        <v>29614</v>
      </c>
    </row>
    <row r="3758" spans="1:6" ht="12.75">
      <c r="A3758" s="88" t="s">
        <v>1661</v>
      </c>
      <c r="B3758" s="88"/>
      <c r="C3758" s="88"/>
      <c r="D3758" s="88"/>
      <c r="E3758" s="88"/>
      <c r="F3758" s="5">
        <v>51295</v>
      </c>
    </row>
    <row r="3759" spans="1:6" ht="12.75">
      <c r="A3759" s="85" t="s">
        <v>1662</v>
      </c>
      <c r="B3759" s="86"/>
      <c r="C3759" s="86"/>
      <c r="D3759" s="86"/>
      <c r="E3759" s="87"/>
      <c r="F3759" s="5">
        <v>264</v>
      </c>
    </row>
    <row r="3760" spans="1:6" ht="12.75">
      <c r="A3760" s="88" t="s">
        <v>199</v>
      </c>
      <c r="B3760" s="88"/>
      <c r="C3760" s="88"/>
      <c r="D3760" s="88"/>
      <c r="E3760" s="88"/>
      <c r="F3760" s="16">
        <f>F3736+F3745+F3756+F3757+F3758+F3759</f>
        <v>427213</v>
      </c>
    </row>
    <row r="3761" spans="1:6" ht="12.75">
      <c r="A3761" s="88" t="s">
        <v>200</v>
      </c>
      <c r="B3761" s="88"/>
      <c r="C3761" s="88"/>
      <c r="D3761" s="88"/>
      <c r="E3761" s="88"/>
      <c r="F3761" s="16">
        <f>F3760*6/100</f>
        <v>25632.78</v>
      </c>
    </row>
    <row r="3762" spans="1:6" ht="12.75">
      <c r="A3762" s="85" t="s">
        <v>245</v>
      </c>
      <c r="B3762" s="86"/>
      <c r="C3762" s="86"/>
      <c r="D3762" s="86"/>
      <c r="E3762" s="87"/>
      <c r="F3762" s="16">
        <f>C3770*6/100</f>
        <v>28905.06</v>
      </c>
    </row>
    <row r="3763" spans="1:6" ht="12.75">
      <c r="A3763" s="88" t="s">
        <v>198</v>
      </c>
      <c r="B3763" s="88"/>
      <c r="C3763" s="88"/>
      <c r="D3763" s="88"/>
      <c r="E3763" s="88"/>
      <c r="F3763" s="16">
        <f>SUM(F3760:F3762)</f>
        <v>481750.84</v>
      </c>
    </row>
    <row r="3764" spans="1:6" ht="12.75">
      <c r="A3764" s="88" t="s">
        <v>1663</v>
      </c>
      <c r="B3764" s="88"/>
      <c r="C3764" s="88"/>
      <c r="D3764" s="88"/>
      <c r="E3764" s="88"/>
      <c r="F3764" s="18">
        <f>F3763/A3730/12</f>
        <v>9.109989864149345</v>
      </c>
    </row>
    <row r="3765" spans="1:6" ht="12.75">
      <c r="A3765" s="3" t="s">
        <v>271</v>
      </c>
      <c r="B3765" s="3"/>
      <c r="C3765" s="3"/>
      <c r="D3765" s="3"/>
      <c r="E3765" s="3"/>
      <c r="F3765" s="3"/>
    </row>
    <row r="3766" spans="1:6" ht="12.75">
      <c r="A3766" s="3"/>
      <c r="B3766" s="3"/>
      <c r="C3766" s="2"/>
      <c r="D3766" s="3"/>
      <c r="E3766" s="3"/>
      <c r="F3766" s="3"/>
    </row>
    <row r="3767" spans="1:6" ht="12.75">
      <c r="A3767" s="65" t="s">
        <v>337</v>
      </c>
      <c r="B3767" s="65"/>
      <c r="C3767" s="54">
        <f>F3758/F3763</f>
        <v>0.10647620251165518</v>
      </c>
      <c r="D3767" s="66" t="s">
        <v>274</v>
      </c>
      <c r="E3767" s="66"/>
      <c r="F3767" s="3"/>
    </row>
    <row r="3768" spans="1:6" ht="12.75">
      <c r="A3768" s="3"/>
      <c r="B3768" s="3"/>
      <c r="C3768" s="3"/>
      <c r="D3768" s="3"/>
      <c r="E3768" s="3"/>
      <c r="F3768" s="3"/>
    </row>
    <row r="3769" spans="1:6" ht="12.75">
      <c r="A3769" s="2"/>
      <c r="B3769" s="2"/>
      <c r="C3769" s="2"/>
      <c r="D3769" s="2"/>
      <c r="E3769" s="2"/>
      <c r="F3769" s="2"/>
    </row>
    <row r="3770" spans="1:6" ht="12.75">
      <c r="A3770" s="5" t="s">
        <v>244</v>
      </c>
      <c r="B3770" s="5" t="s">
        <v>1664</v>
      </c>
      <c r="C3770" s="5">
        <v>481751</v>
      </c>
      <c r="D3770" s="2"/>
      <c r="E3770" s="2"/>
      <c r="F3770" s="2"/>
    </row>
    <row r="3784" spans="1:6" ht="12.75">
      <c r="A3784" s="3"/>
      <c r="B3784" s="3"/>
      <c r="C3784" s="3"/>
      <c r="D3784" s="3"/>
      <c r="E3784" s="3"/>
      <c r="F3784" s="2" t="s">
        <v>1665</v>
      </c>
    </row>
    <row r="3785" spans="1:6" ht="12.75">
      <c r="A3785" s="30"/>
      <c r="B3785" s="30"/>
      <c r="C3785" s="30"/>
      <c r="D3785" s="30"/>
      <c r="E3785" s="30"/>
      <c r="F3785" s="30"/>
    </row>
    <row r="3786" spans="1:6" ht="12.75">
      <c r="A3786" s="75" t="s">
        <v>263</v>
      </c>
      <c r="B3786" s="75"/>
      <c r="C3786" s="75"/>
      <c r="D3786" s="75"/>
      <c r="E3786" s="75"/>
      <c r="F3786" s="75"/>
    </row>
    <row r="3787" spans="1:6" ht="12.75">
      <c r="A3787" s="75" t="s">
        <v>264</v>
      </c>
      <c r="B3787" s="75"/>
      <c r="C3787" s="75"/>
      <c r="D3787" s="75"/>
      <c r="E3787" s="75"/>
      <c r="F3787" s="75"/>
    </row>
    <row r="3788" spans="1:6" ht="12.75">
      <c r="A3788" s="75" t="s">
        <v>1666</v>
      </c>
      <c r="B3788" s="75"/>
      <c r="C3788" s="75"/>
      <c r="D3788" s="75"/>
      <c r="E3788" s="75"/>
      <c r="F3788" s="75"/>
    </row>
    <row r="3789" spans="1:6" ht="12.75">
      <c r="A3789" s="3"/>
      <c r="B3789" s="3"/>
      <c r="C3789" s="2"/>
      <c r="D3789" s="2"/>
      <c r="E3789" s="2"/>
      <c r="F3789" s="3"/>
    </row>
    <row r="3790" spans="1:6" ht="12.75">
      <c r="A3790" s="73" t="s">
        <v>237</v>
      </c>
      <c r="B3790" s="73"/>
      <c r="C3790" s="73"/>
      <c r="D3790" s="73"/>
      <c r="E3790" s="73"/>
      <c r="F3790" s="4" t="s">
        <v>192</v>
      </c>
    </row>
    <row r="3791" spans="1:6" ht="12.75">
      <c r="A3791" s="4" t="s">
        <v>193</v>
      </c>
      <c r="B3791" s="4" t="s">
        <v>261</v>
      </c>
      <c r="C3791" s="4" t="s">
        <v>194</v>
      </c>
      <c r="D3791" s="4" t="s">
        <v>196</v>
      </c>
      <c r="E3791" s="4" t="s">
        <v>195</v>
      </c>
      <c r="F3791" s="100">
        <v>5</v>
      </c>
    </row>
    <row r="3792" spans="1:6" ht="12.75">
      <c r="A3792" s="4">
        <v>2792.6</v>
      </c>
      <c r="B3792" s="6">
        <v>497.8</v>
      </c>
      <c r="C3792" s="6">
        <v>805.6</v>
      </c>
      <c r="D3792" s="6" t="s">
        <v>278</v>
      </c>
      <c r="E3792" s="31">
        <v>2702.25</v>
      </c>
      <c r="F3792" s="101"/>
    </row>
    <row r="3793" spans="1:6" ht="12.75">
      <c r="A3793" s="8"/>
      <c r="B3793" s="9"/>
      <c r="C3793" s="9"/>
      <c r="D3793" s="9"/>
      <c r="E3793" s="9"/>
      <c r="F3793" s="10"/>
    </row>
    <row r="3794" spans="1:6" ht="12.75">
      <c r="A3794" s="65" t="s">
        <v>201</v>
      </c>
      <c r="B3794" s="15" t="s">
        <v>1667</v>
      </c>
      <c r="C3794" s="74" t="s">
        <v>666</v>
      </c>
      <c r="D3794" s="13"/>
      <c r="E3794" s="13"/>
      <c r="F3794" s="13"/>
    </row>
    <row r="3795" spans="1:6" ht="12.75">
      <c r="A3795" s="65"/>
      <c r="B3795" s="15" t="s">
        <v>1668</v>
      </c>
      <c r="C3795" s="74"/>
      <c r="D3795" s="13"/>
      <c r="E3795" s="13"/>
      <c r="F3795" s="13"/>
    </row>
    <row r="3796" spans="1:6" ht="12.75">
      <c r="A3796" s="22" t="s">
        <v>202</v>
      </c>
      <c r="B3796" s="15" t="s">
        <v>1669</v>
      </c>
      <c r="C3796" s="14" t="s">
        <v>1670</v>
      </c>
      <c r="D3796" s="13"/>
      <c r="E3796" s="13"/>
      <c r="F3796" s="13"/>
    </row>
    <row r="3797" spans="1:6" ht="12.75">
      <c r="A3797" s="10"/>
      <c r="B3797" s="8"/>
      <c r="C3797" s="10"/>
      <c r="D3797" s="13"/>
      <c r="E3797" s="13"/>
      <c r="F3797" s="13"/>
    </row>
    <row r="3798" spans="1:6" ht="12.75">
      <c r="A3798" s="88" t="s">
        <v>236</v>
      </c>
      <c r="B3798" s="88"/>
      <c r="C3798" s="88"/>
      <c r="D3798" s="88"/>
      <c r="E3798" s="88"/>
      <c r="F3798" s="5">
        <f>F3802+F3803+F3804+F3805+F3806</f>
        <v>94537</v>
      </c>
    </row>
    <row r="3799" spans="1:6" ht="12.75">
      <c r="A3799" s="66" t="s">
        <v>1671</v>
      </c>
      <c r="B3799" s="66"/>
      <c r="C3799" s="66"/>
      <c r="D3799" s="66"/>
      <c r="E3799" s="66"/>
      <c r="F3799" s="5"/>
    </row>
    <row r="3800" spans="1:6" ht="12.75">
      <c r="A3800" s="66" t="s">
        <v>1672</v>
      </c>
      <c r="B3800" s="88"/>
      <c r="C3800" s="88"/>
      <c r="D3800" s="88"/>
      <c r="E3800" s="88"/>
      <c r="F3800" s="4">
        <v>47933</v>
      </c>
    </row>
    <row r="3801" spans="1:6" ht="12.75">
      <c r="A3801" s="66" t="s">
        <v>1673</v>
      </c>
      <c r="B3801" s="66"/>
      <c r="C3801" s="66"/>
      <c r="D3801" s="66"/>
      <c r="E3801" s="66"/>
      <c r="F3801" s="4">
        <v>37570</v>
      </c>
    </row>
    <row r="3802" spans="1:6" ht="12.75">
      <c r="A3802" s="66" t="s">
        <v>286</v>
      </c>
      <c r="B3802" s="66"/>
      <c r="C3802" s="66"/>
      <c r="D3802" s="66"/>
      <c r="E3802" s="66"/>
      <c r="F3802" s="4">
        <f>SUM(F3800:F3801)</f>
        <v>85503</v>
      </c>
    </row>
    <row r="3803" spans="1:6" ht="12.75">
      <c r="A3803" s="66" t="s">
        <v>1674</v>
      </c>
      <c r="B3803" s="66"/>
      <c r="C3803" s="66"/>
      <c r="D3803" s="66"/>
      <c r="E3803" s="66"/>
      <c r="F3803" s="4">
        <v>1776</v>
      </c>
    </row>
    <row r="3804" spans="1:6" ht="12.75">
      <c r="A3804" s="66" t="s">
        <v>1675</v>
      </c>
      <c r="B3804" s="66"/>
      <c r="C3804" s="66"/>
      <c r="D3804" s="66"/>
      <c r="E3804" s="66"/>
      <c r="F3804" s="4">
        <v>335</v>
      </c>
    </row>
    <row r="3805" spans="1:6" ht="12.75">
      <c r="A3805" s="66" t="s">
        <v>1676</v>
      </c>
      <c r="B3805" s="66"/>
      <c r="C3805" s="66"/>
      <c r="D3805" s="66"/>
      <c r="E3805" s="66"/>
      <c r="F3805" s="4">
        <v>101</v>
      </c>
    </row>
    <row r="3806" spans="1:6" ht="12.75">
      <c r="A3806" s="66" t="s">
        <v>901</v>
      </c>
      <c r="B3806" s="66"/>
      <c r="C3806" s="66"/>
      <c r="D3806" s="66"/>
      <c r="E3806" s="66"/>
      <c r="F3806" s="4">
        <v>6822</v>
      </c>
    </row>
    <row r="3807" spans="1:6" ht="12.75">
      <c r="A3807" s="88" t="s">
        <v>197</v>
      </c>
      <c r="B3807" s="88"/>
      <c r="C3807" s="88"/>
      <c r="D3807" s="88"/>
      <c r="E3807" s="88"/>
      <c r="F3807" s="5">
        <f>F3808+F3809+F3810+F3811+F3812+F3813+F3814+F3815+F3816+F3817</f>
        <v>62609</v>
      </c>
    </row>
    <row r="3808" spans="1:6" ht="12.75">
      <c r="A3808" s="66" t="s">
        <v>1677</v>
      </c>
      <c r="B3808" s="66"/>
      <c r="C3808" s="66"/>
      <c r="D3808" s="66"/>
      <c r="E3808" s="66"/>
      <c r="F3808" s="4">
        <v>18421</v>
      </c>
    </row>
    <row r="3809" spans="1:6" ht="12.75">
      <c r="A3809" s="66" t="s">
        <v>903</v>
      </c>
      <c r="B3809" s="66"/>
      <c r="C3809" s="66"/>
      <c r="D3809" s="66"/>
      <c r="E3809" s="66"/>
      <c r="F3809" s="4">
        <v>5752</v>
      </c>
    </row>
    <row r="3810" spans="1:6" ht="12.75">
      <c r="A3810" s="66" t="s">
        <v>1678</v>
      </c>
      <c r="B3810" s="66"/>
      <c r="C3810" s="66"/>
      <c r="D3810" s="66"/>
      <c r="E3810" s="66"/>
      <c r="F3810" s="4">
        <v>23224</v>
      </c>
    </row>
    <row r="3811" spans="1:6" ht="12.75">
      <c r="A3811" s="66" t="s">
        <v>1679</v>
      </c>
      <c r="B3811" s="66"/>
      <c r="C3811" s="66"/>
      <c r="D3811" s="66"/>
      <c r="E3811" s="66"/>
      <c r="F3811" s="4">
        <v>1252</v>
      </c>
    </row>
    <row r="3812" spans="1:6" ht="12.75">
      <c r="A3812" s="66" t="s">
        <v>1680</v>
      </c>
      <c r="B3812" s="66"/>
      <c r="C3812" s="66"/>
      <c r="D3812" s="66"/>
      <c r="E3812" s="66"/>
      <c r="F3812" s="4">
        <v>335</v>
      </c>
    </row>
    <row r="3813" spans="1:6" ht="12.75">
      <c r="A3813" s="66" t="s">
        <v>1681</v>
      </c>
      <c r="B3813" s="66"/>
      <c r="C3813" s="66"/>
      <c r="D3813" s="66"/>
      <c r="E3813" s="66"/>
      <c r="F3813" s="4">
        <v>7104</v>
      </c>
    </row>
    <row r="3814" spans="1:6" ht="12.75">
      <c r="A3814" s="66" t="s">
        <v>1682</v>
      </c>
      <c r="B3814" s="66"/>
      <c r="C3814" s="66"/>
      <c r="D3814" s="66"/>
      <c r="E3814" s="66"/>
      <c r="F3814" s="4">
        <v>154</v>
      </c>
    </row>
    <row r="3815" spans="1:6" ht="12.75">
      <c r="A3815" s="66" t="s">
        <v>1683</v>
      </c>
      <c r="B3815" s="66"/>
      <c r="C3815" s="66"/>
      <c r="D3815" s="66"/>
      <c r="E3815" s="66"/>
      <c r="F3815" s="4">
        <v>1676</v>
      </c>
    </row>
    <row r="3816" spans="1:6" ht="12.75">
      <c r="A3816" s="66" t="s">
        <v>1684</v>
      </c>
      <c r="B3816" s="66"/>
      <c r="C3816" s="66"/>
      <c r="D3816" s="66"/>
      <c r="E3816" s="66"/>
      <c r="F3816" s="4">
        <v>1340</v>
      </c>
    </row>
    <row r="3817" spans="1:6" ht="12.75">
      <c r="A3817" s="67" t="s">
        <v>1685</v>
      </c>
      <c r="B3817" s="68"/>
      <c r="C3817" s="68"/>
      <c r="D3817" s="68"/>
      <c r="E3817" s="69"/>
      <c r="F3817" s="4">
        <v>3351</v>
      </c>
    </row>
    <row r="3818" spans="1:6" ht="12.75">
      <c r="A3818" s="88" t="s">
        <v>300</v>
      </c>
      <c r="B3818" s="88"/>
      <c r="C3818" s="88"/>
      <c r="D3818" s="88"/>
      <c r="E3818" s="88"/>
      <c r="F3818" s="5">
        <v>62140</v>
      </c>
    </row>
    <row r="3819" spans="1:6" ht="12.75">
      <c r="A3819" s="88" t="s">
        <v>1686</v>
      </c>
      <c r="B3819" s="88"/>
      <c r="C3819" s="88"/>
      <c r="D3819" s="88"/>
      <c r="E3819" s="88"/>
      <c r="F3819" s="5">
        <v>18766</v>
      </c>
    </row>
    <row r="3820" spans="1:6" ht="12.75">
      <c r="A3820" s="88" t="s">
        <v>1687</v>
      </c>
      <c r="B3820" s="88"/>
      <c r="C3820" s="88"/>
      <c r="D3820" s="88"/>
      <c r="E3820" s="88"/>
      <c r="F3820" s="5">
        <v>32506</v>
      </c>
    </row>
    <row r="3821" spans="1:6" ht="12.75">
      <c r="A3821" s="85" t="s">
        <v>1688</v>
      </c>
      <c r="B3821" s="86"/>
      <c r="C3821" s="86"/>
      <c r="D3821" s="86"/>
      <c r="E3821" s="87"/>
      <c r="F3821" s="5">
        <v>168</v>
      </c>
    </row>
    <row r="3822" spans="1:6" ht="12.75">
      <c r="A3822" s="88" t="s">
        <v>199</v>
      </c>
      <c r="B3822" s="88"/>
      <c r="C3822" s="88"/>
      <c r="D3822" s="88"/>
      <c r="E3822" s="88"/>
      <c r="F3822" s="16">
        <f>F3798+F3807+F3818+F3819+F3820+F3821</f>
        <v>270726</v>
      </c>
    </row>
    <row r="3823" spans="1:6" ht="12.75">
      <c r="A3823" s="88" t="s">
        <v>200</v>
      </c>
      <c r="B3823" s="88"/>
      <c r="C3823" s="88"/>
      <c r="D3823" s="88"/>
      <c r="E3823" s="88"/>
      <c r="F3823" s="16">
        <f>F3822*6/100</f>
        <v>16243.56</v>
      </c>
    </row>
    <row r="3824" spans="1:6" ht="12.75">
      <c r="A3824" s="85" t="s">
        <v>245</v>
      </c>
      <c r="B3824" s="86"/>
      <c r="C3824" s="86"/>
      <c r="D3824" s="86"/>
      <c r="E3824" s="87"/>
      <c r="F3824" s="16">
        <f>C3832*6/100</f>
        <v>18317.22</v>
      </c>
    </row>
    <row r="3825" spans="1:6" ht="12.75">
      <c r="A3825" s="88" t="s">
        <v>198</v>
      </c>
      <c r="B3825" s="88"/>
      <c r="C3825" s="88"/>
      <c r="D3825" s="88"/>
      <c r="E3825" s="88"/>
      <c r="F3825" s="16">
        <f>SUM(F3822:F3824)</f>
        <v>305286.78</v>
      </c>
    </row>
    <row r="3826" spans="1:6" ht="12.75">
      <c r="A3826" s="88" t="s">
        <v>1689</v>
      </c>
      <c r="B3826" s="88"/>
      <c r="C3826" s="88"/>
      <c r="D3826" s="88"/>
      <c r="E3826" s="88"/>
      <c r="F3826" s="18">
        <f>F3825/A3792/12</f>
        <v>9.109992480126047</v>
      </c>
    </row>
    <row r="3827" spans="1:6" ht="12.75">
      <c r="A3827" s="3" t="s">
        <v>271</v>
      </c>
      <c r="B3827" s="3"/>
      <c r="C3827" s="3"/>
      <c r="D3827" s="3"/>
      <c r="E3827" s="3"/>
      <c r="F3827" s="3"/>
    </row>
    <row r="3828" spans="1:6" ht="12.75">
      <c r="A3828" s="3"/>
      <c r="B3828" s="3"/>
      <c r="C3828" s="2"/>
      <c r="D3828" s="3"/>
      <c r="E3828" s="3"/>
      <c r="F3828" s="3"/>
    </row>
    <row r="3829" spans="1:6" ht="12.75">
      <c r="A3829" s="98" t="s">
        <v>337</v>
      </c>
      <c r="B3829" s="99"/>
      <c r="C3829" s="54">
        <f>F3820/F3825</f>
        <v>0.10647693293499311</v>
      </c>
      <c r="D3829" s="66" t="s">
        <v>1829</v>
      </c>
      <c r="E3829" s="66"/>
      <c r="F3829" s="3"/>
    </row>
    <row r="3830" spans="1:6" ht="12.75">
      <c r="A3830" s="3"/>
      <c r="B3830" s="3"/>
      <c r="C3830" s="3"/>
      <c r="D3830" s="3"/>
      <c r="E3830" s="3"/>
      <c r="F3830" s="3"/>
    </row>
    <row r="3831" spans="1:6" ht="12.75">
      <c r="A3831" s="2"/>
      <c r="B3831" s="2"/>
      <c r="C3831" s="2"/>
      <c r="D3831" s="2"/>
      <c r="E3831" s="2"/>
      <c r="F3831" s="2"/>
    </row>
    <row r="3832" spans="1:6" ht="12.75">
      <c r="A3832" s="5" t="s">
        <v>244</v>
      </c>
      <c r="B3832" s="5" t="s">
        <v>1690</v>
      </c>
      <c r="C3832" s="5">
        <v>305287</v>
      </c>
      <c r="D3832" s="2"/>
      <c r="E3832" s="2"/>
      <c r="F3832" s="2"/>
    </row>
    <row r="3846" spans="1:6" ht="12.75">
      <c r="A3846" s="3"/>
      <c r="B3846" s="3"/>
      <c r="C3846" s="3"/>
      <c r="D3846" s="3"/>
      <c r="E3846" s="3"/>
      <c r="F3846" s="2" t="s">
        <v>1691</v>
      </c>
    </row>
    <row r="3847" spans="1:6" ht="12.75">
      <c r="A3847" s="3"/>
      <c r="B3847" s="3"/>
      <c r="C3847" s="3"/>
      <c r="D3847" s="3"/>
      <c r="E3847" s="3"/>
      <c r="F3847" s="3"/>
    </row>
    <row r="3848" spans="1:6" ht="12.75">
      <c r="A3848" s="75" t="s">
        <v>263</v>
      </c>
      <c r="B3848" s="75"/>
      <c r="C3848" s="75"/>
      <c r="D3848" s="75"/>
      <c r="E3848" s="75"/>
      <c r="F3848" s="75"/>
    </row>
    <row r="3849" spans="1:6" ht="12.75">
      <c r="A3849" s="75" t="s">
        <v>264</v>
      </c>
      <c r="B3849" s="75"/>
      <c r="C3849" s="75"/>
      <c r="D3849" s="75"/>
      <c r="E3849" s="75"/>
      <c r="F3849" s="75"/>
    </row>
    <row r="3850" spans="1:6" ht="12.75">
      <c r="A3850" s="75" t="s">
        <v>1692</v>
      </c>
      <c r="B3850" s="75"/>
      <c r="C3850" s="75"/>
      <c r="D3850" s="75"/>
      <c r="E3850" s="75"/>
      <c r="F3850" s="75"/>
    </row>
    <row r="3851" spans="1:6" ht="12.75">
      <c r="A3851" s="3"/>
      <c r="B3851" s="3"/>
      <c r="C3851" s="2"/>
      <c r="D3851" s="2"/>
      <c r="E3851" s="2"/>
      <c r="F3851" s="3"/>
    </row>
    <row r="3852" spans="1:6" ht="12.75">
      <c r="A3852" s="73" t="s">
        <v>237</v>
      </c>
      <c r="B3852" s="73"/>
      <c r="C3852" s="73"/>
      <c r="D3852" s="73"/>
      <c r="E3852" s="73"/>
      <c r="F3852" s="4" t="s">
        <v>192</v>
      </c>
    </row>
    <row r="3853" spans="1:6" ht="12.75">
      <c r="A3853" s="4" t="s">
        <v>193</v>
      </c>
      <c r="B3853" s="4" t="s">
        <v>261</v>
      </c>
      <c r="C3853" s="4" t="s">
        <v>194</v>
      </c>
      <c r="D3853" s="4" t="s">
        <v>196</v>
      </c>
      <c r="E3853" s="4" t="s">
        <v>195</v>
      </c>
      <c r="F3853" s="100">
        <v>5</v>
      </c>
    </row>
    <row r="3854" spans="1:6" ht="12.75">
      <c r="A3854" s="4">
        <v>3323.1</v>
      </c>
      <c r="B3854" s="6">
        <v>442</v>
      </c>
      <c r="C3854" s="6">
        <v>710.1</v>
      </c>
      <c r="D3854" s="31">
        <v>198.75</v>
      </c>
      <c r="E3854" s="6" t="s">
        <v>1693</v>
      </c>
      <c r="F3854" s="101"/>
    </row>
    <row r="3855" spans="1:6" ht="12.75">
      <c r="A3855" s="8"/>
      <c r="B3855" s="9"/>
      <c r="C3855" s="9"/>
      <c r="D3855" s="9"/>
      <c r="E3855" s="9"/>
      <c r="F3855" s="10"/>
    </row>
    <row r="3856" spans="1:6" ht="12.75">
      <c r="A3856" s="65" t="s">
        <v>201</v>
      </c>
      <c r="B3856" s="15" t="s">
        <v>1694</v>
      </c>
      <c r="C3856" s="74" t="s">
        <v>1695</v>
      </c>
      <c r="D3856" s="13"/>
      <c r="E3856" s="13"/>
      <c r="F3856" s="13"/>
    </row>
    <row r="3857" spans="1:6" ht="12.75">
      <c r="A3857" s="65"/>
      <c r="B3857" s="15" t="s">
        <v>1696</v>
      </c>
      <c r="C3857" s="74"/>
      <c r="D3857" s="13"/>
      <c r="E3857" s="13"/>
      <c r="F3857" s="13"/>
    </row>
    <row r="3858" spans="1:6" ht="12.75">
      <c r="A3858" s="65"/>
      <c r="B3858" s="15" t="s">
        <v>1697</v>
      </c>
      <c r="C3858" s="74"/>
      <c r="D3858" s="13"/>
      <c r="E3858" s="13"/>
      <c r="F3858" s="13"/>
    </row>
    <row r="3859" spans="1:6" ht="12.75">
      <c r="A3859" s="22" t="s">
        <v>202</v>
      </c>
      <c r="B3859" s="15" t="s">
        <v>1698</v>
      </c>
      <c r="C3859" s="14" t="s">
        <v>29</v>
      </c>
      <c r="D3859" s="13"/>
      <c r="E3859" s="13"/>
      <c r="F3859" s="13"/>
    </row>
    <row r="3860" spans="1:6" ht="12.75">
      <c r="A3860" s="10"/>
      <c r="B3860" s="8"/>
      <c r="C3860" s="10"/>
      <c r="D3860" s="13"/>
      <c r="E3860" s="13"/>
      <c r="F3860" s="13"/>
    </row>
    <row r="3861" spans="1:6" ht="12.75">
      <c r="A3861" s="88" t="s">
        <v>236</v>
      </c>
      <c r="B3861" s="88"/>
      <c r="C3861" s="88"/>
      <c r="D3861" s="88"/>
      <c r="E3861" s="88"/>
      <c r="F3861" s="5">
        <f>F3865+F3866+F3867+F3868+F3869</f>
        <v>90727</v>
      </c>
    </row>
    <row r="3862" spans="1:6" ht="12.75">
      <c r="A3862" s="66" t="s">
        <v>242</v>
      </c>
      <c r="B3862" s="66"/>
      <c r="C3862" s="66"/>
      <c r="D3862" s="66"/>
      <c r="E3862" s="66"/>
      <c r="F3862" s="5"/>
    </row>
    <row r="3863" spans="1:6" ht="12.75">
      <c r="A3863" s="66" t="s">
        <v>1699</v>
      </c>
      <c r="B3863" s="88"/>
      <c r="C3863" s="88"/>
      <c r="D3863" s="88"/>
      <c r="E3863" s="88"/>
      <c r="F3863" s="4">
        <v>47326</v>
      </c>
    </row>
    <row r="3864" spans="1:6" ht="12.75">
      <c r="A3864" s="66" t="s">
        <v>1700</v>
      </c>
      <c r="B3864" s="66"/>
      <c r="C3864" s="66"/>
      <c r="D3864" s="66"/>
      <c r="E3864" s="66"/>
      <c r="F3864" s="4">
        <v>33395</v>
      </c>
    </row>
    <row r="3865" spans="1:6" ht="12.75">
      <c r="A3865" s="66" t="s">
        <v>286</v>
      </c>
      <c r="B3865" s="66"/>
      <c r="C3865" s="66"/>
      <c r="D3865" s="66"/>
      <c r="E3865" s="66"/>
      <c r="F3865" s="4">
        <f>SUM(F3863:F3864)</f>
        <v>80721</v>
      </c>
    </row>
    <row r="3866" spans="1:6" ht="12.75">
      <c r="A3866" s="66" t="s">
        <v>1701</v>
      </c>
      <c r="B3866" s="66"/>
      <c r="C3866" s="66"/>
      <c r="D3866" s="66"/>
      <c r="E3866" s="66"/>
      <c r="F3866" s="4">
        <v>2113</v>
      </c>
    </row>
    <row r="3867" spans="1:6" ht="12.75">
      <c r="A3867" s="66" t="s">
        <v>1702</v>
      </c>
      <c r="B3867" s="66"/>
      <c r="C3867" s="66"/>
      <c r="D3867" s="66"/>
      <c r="E3867" s="66"/>
      <c r="F3867" s="4">
        <v>399</v>
      </c>
    </row>
    <row r="3868" spans="1:6" ht="12.75">
      <c r="A3868" s="66" t="s">
        <v>1703</v>
      </c>
      <c r="B3868" s="66"/>
      <c r="C3868" s="66"/>
      <c r="D3868" s="66"/>
      <c r="E3868" s="66"/>
      <c r="F3868" s="4">
        <v>120</v>
      </c>
    </row>
    <row r="3869" spans="1:6" ht="12.75">
      <c r="A3869" s="66" t="s">
        <v>1704</v>
      </c>
      <c r="B3869" s="66"/>
      <c r="C3869" s="66"/>
      <c r="D3869" s="66"/>
      <c r="E3869" s="66"/>
      <c r="F3869" s="4">
        <v>7374</v>
      </c>
    </row>
    <row r="3870" spans="1:6" ht="12.75">
      <c r="A3870" s="88" t="s">
        <v>197</v>
      </c>
      <c r="B3870" s="88"/>
      <c r="C3870" s="88"/>
      <c r="D3870" s="88"/>
      <c r="E3870" s="88"/>
      <c r="F3870" s="5">
        <f>F3871+F3872+F3873+F3874+F3875+F3876+F3877+F3878+F3879+F3880</f>
        <v>76043</v>
      </c>
    </row>
    <row r="3871" spans="1:6" ht="12.75">
      <c r="A3871" s="66" t="s">
        <v>1705</v>
      </c>
      <c r="B3871" s="66"/>
      <c r="C3871" s="66"/>
      <c r="D3871" s="66"/>
      <c r="E3871" s="66"/>
      <c r="F3871" s="4">
        <v>19938</v>
      </c>
    </row>
    <row r="3872" spans="1:6" ht="12.75">
      <c r="A3872" s="66" t="s">
        <v>1706</v>
      </c>
      <c r="B3872" s="66"/>
      <c r="C3872" s="66"/>
      <c r="D3872" s="66"/>
      <c r="E3872" s="66"/>
      <c r="F3872" s="4">
        <v>7308</v>
      </c>
    </row>
    <row r="3873" spans="1:6" ht="12.75">
      <c r="A3873" s="66" t="s">
        <v>1707</v>
      </c>
      <c r="B3873" s="66"/>
      <c r="C3873" s="66"/>
      <c r="D3873" s="66"/>
      <c r="E3873" s="66"/>
      <c r="F3873" s="4">
        <v>30751</v>
      </c>
    </row>
    <row r="3874" spans="1:6" ht="12.75">
      <c r="A3874" s="66" t="s">
        <v>1708</v>
      </c>
      <c r="B3874" s="66"/>
      <c r="C3874" s="66"/>
      <c r="D3874" s="66"/>
      <c r="E3874" s="66"/>
      <c r="F3874" s="4">
        <v>1424</v>
      </c>
    </row>
    <row r="3875" spans="1:6" ht="12.75">
      <c r="A3875" s="66" t="s">
        <v>1709</v>
      </c>
      <c r="B3875" s="66"/>
      <c r="C3875" s="66"/>
      <c r="D3875" s="66"/>
      <c r="E3875" s="66"/>
      <c r="F3875" s="4">
        <v>399</v>
      </c>
    </row>
    <row r="3876" spans="1:6" ht="12.75">
      <c r="A3876" s="66" t="s">
        <v>1710</v>
      </c>
      <c r="B3876" s="66"/>
      <c r="C3876" s="66"/>
      <c r="D3876" s="66"/>
      <c r="E3876" s="66"/>
      <c r="F3876" s="4">
        <v>8454</v>
      </c>
    </row>
    <row r="3877" spans="1:6" ht="12.75">
      <c r="A3877" s="66" t="s">
        <v>1711</v>
      </c>
      <c r="B3877" s="66"/>
      <c r="C3877" s="66"/>
      <c r="D3877" s="66"/>
      <c r="E3877" s="66"/>
      <c r="F3877" s="4">
        <v>192</v>
      </c>
    </row>
    <row r="3878" spans="1:6" ht="12.75">
      <c r="A3878" s="66" t="s">
        <v>1712</v>
      </c>
      <c r="B3878" s="66"/>
      <c r="C3878" s="66"/>
      <c r="D3878" s="66"/>
      <c r="E3878" s="66"/>
      <c r="F3878" s="4">
        <v>1994</v>
      </c>
    </row>
    <row r="3879" spans="1:6" ht="12.75">
      <c r="A3879" s="66" t="s">
        <v>1713</v>
      </c>
      <c r="B3879" s="66"/>
      <c r="C3879" s="66"/>
      <c r="D3879" s="66"/>
      <c r="E3879" s="66"/>
      <c r="F3879" s="4">
        <v>1595</v>
      </c>
    </row>
    <row r="3880" spans="1:6" ht="12.75">
      <c r="A3880" s="67" t="s">
        <v>1714</v>
      </c>
      <c r="B3880" s="68"/>
      <c r="C3880" s="68"/>
      <c r="D3880" s="68"/>
      <c r="E3880" s="69"/>
      <c r="F3880" s="4">
        <v>3988</v>
      </c>
    </row>
    <row r="3881" spans="1:6" ht="12.75">
      <c r="A3881" s="88" t="s">
        <v>300</v>
      </c>
      <c r="B3881" s="88"/>
      <c r="C3881" s="88"/>
      <c r="D3881" s="88"/>
      <c r="E3881" s="88"/>
      <c r="F3881" s="5">
        <v>94174</v>
      </c>
    </row>
    <row r="3882" spans="1:6" ht="12.75">
      <c r="A3882" s="88" t="s">
        <v>1715</v>
      </c>
      <c r="B3882" s="88"/>
      <c r="C3882" s="88"/>
      <c r="D3882" s="88"/>
      <c r="E3882" s="88"/>
      <c r="F3882" s="5">
        <v>22331</v>
      </c>
    </row>
    <row r="3883" spans="1:6" ht="12.75">
      <c r="A3883" s="88" t="s">
        <v>1716</v>
      </c>
      <c r="B3883" s="88"/>
      <c r="C3883" s="88"/>
      <c r="D3883" s="88"/>
      <c r="E3883" s="88"/>
      <c r="F3883" s="5">
        <v>38681</v>
      </c>
    </row>
    <row r="3884" spans="1:6" ht="12.75">
      <c r="A3884" s="85" t="s">
        <v>1717</v>
      </c>
      <c r="B3884" s="86"/>
      <c r="C3884" s="86"/>
      <c r="D3884" s="86"/>
      <c r="E3884" s="87"/>
      <c r="F3884" s="5">
        <v>199</v>
      </c>
    </row>
    <row r="3885" spans="1:6" ht="12.75">
      <c r="A3885" s="88" t="s">
        <v>199</v>
      </c>
      <c r="B3885" s="88"/>
      <c r="C3885" s="88"/>
      <c r="D3885" s="88"/>
      <c r="E3885" s="88"/>
      <c r="F3885" s="16">
        <f>F3861+F3870+F3881+F3882+F3883+F3884</f>
        <v>322155</v>
      </c>
    </row>
    <row r="3886" spans="1:6" ht="12.75">
      <c r="A3886" s="88" t="s">
        <v>200</v>
      </c>
      <c r="B3886" s="88"/>
      <c r="C3886" s="88"/>
      <c r="D3886" s="88"/>
      <c r="E3886" s="88"/>
      <c r="F3886" s="16">
        <f>F3885*6/100</f>
        <v>19329.3</v>
      </c>
    </row>
    <row r="3887" spans="1:6" ht="12.75">
      <c r="A3887" s="85" t="s">
        <v>245</v>
      </c>
      <c r="B3887" s="86"/>
      <c r="C3887" s="86"/>
      <c r="D3887" s="86"/>
      <c r="E3887" s="87"/>
      <c r="F3887" s="16">
        <f>C3894*6/100</f>
        <v>21796.86</v>
      </c>
    </row>
    <row r="3888" spans="1:6" ht="12.75">
      <c r="A3888" s="88" t="s">
        <v>198</v>
      </c>
      <c r="B3888" s="88"/>
      <c r="C3888" s="88"/>
      <c r="D3888" s="88"/>
      <c r="E3888" s="88"/>
      <c r="F3888" s="16">
        <f>SUM(F3885:F3887)</f>
        <v>363281.16</v>
      </c>
    </row>
    <row r="3889" spans="1:6" ht="12.75">
      <c r="A3889" s="88" t="s">
        <v>1718</v>
      </c>
      <c r="B3889" s="88"/>
      <c r="C3889" s="88"/>
      <c r="D3889" s="88"/>
      <c r="E3889" s="88"/>
      <c r="F3889" s="18">
        <f>C3894/A3854/12</f>
        <v>9.109992677519987</v>
      </c>
    </row>
    <row r="3890" spans="1:6" ht="12.75">
      <c r="A3890" s="3" t="s">
        <v>271</v>
      </c>
      <c r="B3890" s="3"/>
      <c r="C3890" s="3"/>
      <c r="D3890" s="3"/>
      <c r="E3890" s="3"/>
      <c r="F3890" s="3"/>
    </row>
    <row r="3891" spans="1:6" ht="12.75">
      <c r="A3891" s="3"/>
      <c r="B3891" s="3"/>
      <c r="C3891" s="2"/>
      <c r="D3891" s="3"/>
      <c r="E3891" s="3"/>
      <c r="F3891" s="3"/>
    </row>
    <row r="3892" spans="1:6" ht="12.75">
      <c r="A3892" s="98" t="s">
        <v>337</v>
      </c>
      <c r="B3892" s="99"/>
      <c r="C3892" s="54">
        <f>F3883/F3888</f>
        <v>0.10647675756155371</v>
      </c>
      <c r="D3892" s="66" t="s">
        <v>274</v>
      </c>
      <c r="E3892" s="66"/>
      <c r="F3892" s="3"/>
    </row>
    <row r="3893" spans="1:6" ht="12.75">
      <c r="A3893" s="2"/>
      <c r="B3893" s="2"/>
      <c r="C3893" s="2"/>
      <c r="D3893" s="2"/>
      <c r="E3893" s="2"/>
      <c r="F3893" s="2"/>
    </row>
    <row r="3894" spans="1:6" ht="12.75">
      <c r="A3894" s="5" t="s">
        <v>244</v>
      </c>
      <c r="B3894" s="5" t="s">
        <v>1719</v>
      </c>
      <c r="C3894" s="5">
        <v>363281</v>
      </c>
      <c r="D3894" s="2"/>
      <c r="E3894" s="2"/>
      <c r="F3894" s="2"/>
    </row>
    <row r="3908" spans="1:7" ht="12.75">
      <c r="A3908"/>
      <c r="B3908"/>
      <c r="C3908"/>
      <c r="D3908"/>
      <c r="E3908"/>
      <c r="F3908" t="s">
        <v>1756</v>
      </c>
      <c r="G3908" s="78"/>
    </row>
    <row r="3909" spans="1:7" ht="12.75">
      <c r="A3909" s="75"/>
      <c r="B3909" s="75"/>
      <c r="C3909" s="75"/>
      <c r="D3909" s="75"/>
      <c r="E3909" s="75"/>
      <c r="F3909" s="75"/>
      <c r="G3909" s="75"/>
    </row>
    <row r="3910" spans="1:7" ht="12.75">
      <c r="A3910" s="75" t="s">
        <v>1721</v>
      </c>
      <c r="B3910" s="75"/>
      <c r="C3910" s="75"/>
      <c r="D3910" s="75"/>
      <c r="E3910" s="75"/>
      <c r="F3910" s="75"/>
      <c r="G3910" s="75"/>
    </row>
    <row r="3911" spans="1:7" ht="12.75">
      <c r="A3911" s="75" t="s">
        <v>1722</v>
      </c>
      <c r="B3911" s="75"/>
      <c r="C3911" s="75"/>
      <c r="D3911" s="75"/>
      <c r="E3911" s="75"/>
      <c r="F3911" s="75"/>
      <c r="G3911" s="75"/>
    </row>
    <row r="3912" spans="1:7" ht="12.75">
      <c r="A3912" s="75" t="s">
        <v>1723</v>
      </c>
      <c r="B3912" s="75"/>
      <c r="C3912" s="75"/>
      <c r="D3912" s="75"/>
      <c r="E3912" s="75"/>
      <c r="F3912" s="75"/>
      <c r="G3912" s="75"/>
    </row>
    <row r="3913" spans="1:7" ht="12.75">
      <c r="A3913"/>
      <c r="B3913"/>
      <c r="C3913"/>
      <c r="D3913"/>
      <c r="E3913"/>
      <c r="F3913"/>
      <c r="G3913" s="79"/>
    </row>
    <row r="3914" spans="1:7" ht="12.75">
      <c r="A3914" s="95" t="s">
        <v>237</v>
      </c>
      <c r="B3914" s="95"/>
      <c r="C3914" s="95"/>
      <c r="D3914" s="95"/>
      <c r="E3914" s="95"/>
      <c r="F3914" s="81" t="s">
        <v>192</v>
      </c>
      <c r="G3914" s="79"/>
    </row>
    <row r="3915" spans="1:7" ht="12.75">
      <c r="A3915" s="80" t="s">
        <v>193</v>
      </c>
      <c r="B3915" s="80" t="s">
        <v>261</v>
      </c>
      <c r="C3915" s="80" t="s">
        <v>194</v>
      </c>
      <c r="D3915" s="80" t="s">
        <v>196</v>
      </c>
      <c r="E3915" s="80" t="s">
        <v>195</v>
      </c>
      <c r="F3915" s="80">
        <v>9</v>
      </c>
      <c r="G3915" s="79"/>
    </row>
    <row r="3916" spans="1:7" ht="12.75">
      <c r="A3916" s="80">
        <v>3990.4</v>
      </c>
      <c r="B3916" s="80">
        <v>200.16</v>
      </c>
      <c r="C3916" s="82">
        <v>654.85</v>
      </c>
      <c r="D3916" s="80" t="s">
        <v>278</v>
      </c>
      <c r="E3916" s="83">
        <v>1417</v>
      </c>
      <c r="F3916" s="80" t="s">
        <v>306</v>
      </c>
      <c r="G3916" s="79"/>
    </row>
    <row r="3917" spans="1:7" ht="12.75">
      <c r="A3917"/>
      <c r="B3917"/>
      <c r="C3917"/>
      <c r="D3917"/>
      <c r="E3917"/>
      <c r="F3917"/>
      <c r="G3917" s="79"/>
    </row>
    <row r="3918" spans="1:7" ht="12.75">
      <c r="A3918" s="96" t="s">
        <v>201</v>
      </c>
      <c r="B3918" s="84" t="s">
        <v>1724</v>
      </c>
      <c r="C3918" s="80" t="s">
        <v>29</v>
      </c>
      <c r="D3918"/>
      <c r="E3918"/>
      <c r="F3918"/>
      <c r="G3918" s="79"/>
    </row>
    <row r="3919" spans="1:7" ht="12.75">
      <c r="A3919" s="97"/>
      <c r="B3919" s="84" t="s">
        <v>1725</v>
      </c>
      <c r="C3919" s="80"/>
      <c r="D3919"/>
      <c r="E3919"/>
      <c r="F3919"/>
      <c r="G3919" s="79"/>
    </row>
    <row r="3920" spans="1:7" ht="12.75">
      <c r="A3920" s="81" t="s">
        <v>202</v>
      </c>
      <c r="B3920" s="84" t="s">
        <v>1726</v>
      </c>
      <c r="C3920" s="80" t="s">
        <v>1727</v>
      </c>
      <c r="D3920"/>
      <c r="E3920"/>
      <c r="F3920"/>
      <c r="G3920" s="79"/>
    </row>
    <row r="3921" spans="1:7" ht="12.75">
      <c r="A3921"/>
      <c r="B3921"/>
      <c r="C3921"/>
      <c r="D3921"/>
      <c r="E3921"/>
      <c r="F3921"/>
      <c r="G3921" s="79"/>
    </row>
    <row r="3922" spans="1:7" ht="12.75">
      <c r="A3922" s="88" t="s">
        <v>236</v>
      </c>
      <c r="B3922" s="88"/>
      <c r="C3922" s="88"/>
      <c r="D3922" s="88"/>
      <c r="E3922" s="88"/>
      <c r="F3922" s="88"/>
      <c r="G3922" s="5">
        <f>G3926+G3927+G3928+G3929+G3930</f>
        <v>15373</v>
      </c>
    </row>
    <row r="3923" spans="1:7" ht="12.75">
      <c r="A3923" s="94" t="s">
        <v>242</v>
      </c>
      <c r="B3923" s="94"/>
      <c r="C3923" s="94"/>
      <c r="D3923" s="94"/>
      <c r="E3923" s="94"/>
      <c r="F3923" s="94"/>
      <c r="G3923" s="80"/>
    </row>
    <row r="3924" spans="1:7" ht="12.75">
      <c r="A3924" s="94" t="s">
        <v>1728</v>
      </c>
      <c r="B3924" s="94"/>
      <c r="C3924" s="94"/>
      <c r="D3924" s="94"/>
      <c r="E3924" s="94"/>
      <c r="F3924" s="94"/>
      <c r="G3924" s="80">
        <v>8494</v>
      </c>
    </row>
    <row r="3925" spans="1:7" ht="12.75">
      <c r="A3925" s="94" t="s">
        <v>1729</v>
      </c>
      <c r="B3925" s="94"/>
      <c r="C3925" s="94"/>
      <c r="D3925" s="94"/>
      <c r="E3925" s="94"/>
      <c r="F3925" s="94"/>
      <c r="G3925" s="80">
        <v>3131</v>
      </c>
    </row>
    <row r="3926" spans="1:7" ht="12.75">
      <c r="A3926" s="91" t="s">
        <v>241</v>
      </c>
      <c r="B3926" s="92"/>
      <c r="C3926" s="92"/>
      <c r="D3926" s="92"/>
      <c r="E3926" s="92"/>
      <c r="F3926" s="93"/>
      <c r="G3926" s="80">
        <f>SUM(G3924:G3925)</f>
        <v>11625</v>
      </c>
    </row>
    <row r="3927" spans="1:7" ht="12.75">
      <c r="A3927" s="91" t="s">
        <v>1730</v>
      </c>
      <c r="B3927" s="92"/>
      <c r="C3927" s="92"/>
      <c r="D3927" s="92"/>
      <c r="E3927" s="92"/>
      <c r="F3927" s="93"/>
      <c r="G3927" s="80">
        <v>635</v>
      </c>
    </row>
    <row r="3928" spans="1:7" ht="12.75">
      <c r="A3928" s="91" t="s">
        <v>1731</v>
      </c>
      <c r="B3928" s="92"/>
      <c r="C3928" s="92"/>
      <c r="D3928" s="92"/>
      <c r="E3928" s="92"/>
      <c r="F3928" s="93"/>
      <c r="G3928" s="80">
        <v>120</v>
      </c>
    </row>
    <row r="3929" spans="1:7" ht="12.75">
      <c r="A3929" s="91" t="s">
        <v>1732</v>
      </c>
      <c r="B3929" s="92"/>
      <c r="C3929" s="92"/>
      <c r="D3929" s="92"/>
      <c r="E3929" s="92"/>
      <c r="F3929" s="93"/>
      <c r="G3929" s="80">
        <v>36</v>
      </c>
    </row>
    <row r="3930" spans="1:7" ht="12.75">
      <c r="A3930" s="91" t="s">
        <v>1733</v>
      </c>
      <c r="B3930" s="92"/>
      <c r="C3930" s="92"/>
      <c r="D3930" s="92"/>
      <c r="E3930" s="92"/>
      <c r="F3930" s="93"/>
      <c r="G3930" s="80">
        <v>2957</v>
      </c>
    </row>
    <row r="3931" spans="1:7" ht="12.75">
      <c r="A3931" s="85" t="s">
        <v>197</v>
      </c>
      <c r="B3931" s="86"/>
      <c r="C3931" s="86"/>
      <c r="D3931" s="86"/>
      <c r="E3931" s="86"/>
      <c r="F3931" s="87"/>
      <c r="G3931" s="5">
        <f>G3932+G3933+G3934+G3935+G3936+G3937+G3938+G3939+G3940+G3941</f>
        <v>21146</v>
      </c>
    </row>
    <row r="3932" spans="1:7" ht="12.75">
      <c r="A3932" s="91" t="s">
        <v>1734</v>
      </c>
      <c r="B3932" s="92"/>
      <c r="C3932" s="92"/>
      <c r="D3932" s="92"/>
      <c r="E3932" s="92"/>
      <c r="F3932" s="93"/>
      <c r="G3932" s="80">
        <v>5553</v>
      </c>
    </row>
    <row r="3933" spans="1:7" ht="12.75">
      <c r="A3933" s="91" t="s">
        <v>1735</v>
      </c>
      <c r="B3933" s="92"/>
      <c r="C3933" s="92"/>
      <c r="D3933" s="92"/>
      <c r="E3933" s="92"/>
      <c r="F3933" s="93"/>
      <c r="G3933" s="80">
        <v>2036</v>
      </c>
    </row>
    <row r="3934" spans="1:7" ht="12.75">
      <c r="A3934" s="91" t="s">
        <v>1736</v>
      </c>
      <c r="B3934" s="92"/>
      <c r="C3934" s="92"/>
      <c r="D3934" s="92"/>
      <c r="E3934" s="92"/>
      <c r="F3934" s="93"/>
      <c r="G3934" s="80">
        <v>8427</v>
      </c>
    </row>
    <row r="3935" spans="1:7" ht="12.75">
      <c r="A3935" s="91" t="s">
        <v>1737</v>
      </c>
      <c r="B3935" s="92"/>
      <c r="C3935" s="92"/>
      <c r="D3935" s="92"/>
      <c r="E3935" s="92"/>
      <c r="F3935" s="93"/>
      <c r="G3935" s="80">
        <v>168</v>
      </c>
    </row>
    <row r="3936" spans="1:7" ht="12.75">
      <c r="A3936" s="91" t="s">
        <v>1738</v>
      </c>
      <c r="B3936" s="92"/>
      <c r="C3936" s="92"/>
      <c r="D3936" s="92"/>
      <c r="E3936" s="92"/>
      <c r="F3936" s="93"/>
      <c r="G3936" s="80">
        <v>120</v>
      </c>
    </row>
    <row r="3937" spans="1:7" ht="12.75">
      <c r="A3937" s="91" t="s">
        <v>1739</v>
      </c>
      <c r="B3937" s="92"/>
      <c r="C3937" s="92"/>
      <c r="D3937" s="92"/>
      <c r="E3937" s="92"/>
      <c r="F3937" s="93"/>
      <c r="G3937" s="80">
        <v>2538</v>
      </c>
    </row>
    <row r="3938" spans="1:7" ht="12.75">
      <c r="A3938" s="91" t="s">
        <v>1740</v>
      </c>
      <c r="B3938" s="92"/>
      <c r="C3938" s="92"/>
      <c r="D3938" s="92"/>
      <c r="E3938" s="92"/>
      <c r="F3938" s="93"/>
      <c r="G3938" s="80">
        <v>29</v>
      </c>
    </row>
    <row r="3939" spans="1:7" ht="12.75">
      <c r="A3939" s="91" t="s">
        <v>1741</v>
      </c>
      <c r="B3939" s="92"/>
      <c r="C3939" s="92"/>
      <c r="D3939" s="92"/>
      <c r="E3939" s="92"/>
      <c r="F3939" s="93"/>
      <c r="G3939" s="80">
        <v>599</v>
      </c>
    </row>
    <row r="3940" spans="1:7" ht="12.75">
      <c r="A3940" s="67" t="s">
        <v>1742</v>
      </c>
      <c r="B3940" s="68"/>
      <c r="C3940" s="68"/>
      <c r="D3940" s="68"/>
      <c r="E3940" s="68"/>
      <c r="F3940" s="68"/>
      <c r="G3940" s="80">
        <v>479</v>
      </c>
    </row>
    <row r="3941" spans="1:7" ht="12.75">
      <c r="A3941" s="91" t="s">
        <v>1743</v>
      </c>
      <c r="B3941" s="92"/>
      <c r="C3941" s="92"/>
      <c r="D3941" s="92"/>
      <c r="E3941" s="92"/>
      <c r="F3941" s="93"/>
      <c r="G3941" s="80">
        <v>1197</v>
      </c>
    </row>
    <row r="3942" spans="1:7" ht="12.75">
      <c r="A3942" s="85" t="s">
        <v>534</v>
      </c>
      <c r="B3942" s="86"/>
      <c r="C3942" s="86"/>
      <c r="D3942" s="86"/>
      <c r="E3942" s="86"/>
      <c r="F3942" s="87"/>
      <c r="G3942" s="5">
        <f>G3943+G3945+G3946+G3947+G3948</f>
        <v>16030</v>
      </c>
    </row>
    <row r="3943" spans="1:7" ht="12.75">
      <c r="A3943" s="64" t="s">
        <v>1744</v>
      </c>
      <c r="B3943" s="89"/>
      <c r="C3943" s="89"/>
      <c r="D3943" s="89"/>
      <c r="E3943" s="89"/>
      <c r="F3943" s="90"/>
      <c r="G3943" s="80">
        <v>12937</v>
      </c>
    </row>
    <row r="3944" spans="1:7" ht="12.75">
      <c r="A3944" s="64" t="s">
        <v>1745</v>
      </c>
      <c r="B3944" s="89"/>
      <c r="C3944" s="89"/>
      <c r="D3944" s="89"/>
      <c r="E3944" s="89"/>
      <c r="F3944" s="90"/>
      <c r="G3944" s="80"/>
    </row>
    <row r="3945" spans="1:7" ht="12.75">
      <c r="A3945" s="91" t="s">
        <v>1746</v>
      </c>
      <c r="B3945" s="92"/>
      <c r="C3945" s="92"/>
      <c r="D3945" s="92"/>
      <c r="E3945" s="92"/>
      <c r="F3945" s="93"/>
      <c r="G3945" s="80">
        <v>1380</v>
      </c>
    </row>
    <row r="3946" spans="1:7" ht="12.75">
      <c r="A3946" s="91" t="s">
        <v>1747</v>
      </c>
      <c r="B3946" s="92"/>
      <c r="C3946" s="92"/>
      <c r="D3946" s="92"/>
      <c r="E3946" s="92"/>
      <c r="F3946" s="93"/>
      <c r="G3946" s="80">
        <v>1567</v>
      </c>
    </row>
    <row r="3947" spans="1:7" ht="12.75">
      <c r="A3947" s="91" t="s">
        <v>1748</v>
      </c>
      <c r="B3947" s="92"/>
      <c r="C3947" s="92"/>
      <c r="D3947" s="92"/>
      <c r="E3947" s="92"/>
      <c r="F3947" s="93"/>
      <c r="G3947" s="80">
        <v>56</v>
      </c>
    </row>
    <row r="3948" spans="1:7" ht="12.75">
      <c r="A3948" s="76" t="s">
        <v>1749</v>
      </c>
      <c r="B3948" s="77"/>
      <c r="C3948" s="77"/>
      <c r="D3948" s="77"/>
      <c r="E3948" s="77"/>
      <c r="F3948" s="63"/>
      <c r="G3948" s="80">
        <v>90</v>
      </c>
    </row>
    <row r="3949" spans="1:7" ht="12.75">
      <c r="A3949" s="85" t="s">
        <v>335</v>
      </c>
      <c r="B3949" s="86"/>
      <c r="C3949" s="86"/>
      <c r="D3949" s="86"/>
      <c r="E3949" s="86"/>
      <c r="F3949" s="87"/>
      <c r="G3949" s="5">
        <v>76849</v>
      </c>
    </row>
    <row r="3950" spans="1:7" ht="12.75">
      <c r="A3950" s="85" t="s">
        <v>1750</v>
      </c>
      <c r="B3950" s="86"/>
      <c r="C3950" s="86"/>
      <c r="D3950" s="86"/>
      <c r="E3950" s="86"/>
      <c r="F3950" s="87"/>
      <c r="G3950" s="5">
        <v>6704</v>
      </c>
    </row>
    <row r="3951" spans="1:7" ht="12.75">
      <c r="A3951" s="85" t="s">
        <v>1751</v>
      </c>
      <c r="B3951" s="86"/>
      <c r="C3951" s="86"/>
      <c r="D3951" s="86"/>
      <c r="E3951" s="86"/>
      <c r="F3951" s="87"/>
      <c r="G3951" s="5">
        <v>11612</v>
      </c>
    </row>
    <row r="3952" spans="1:7" ht="12.75">
      <c r="A3952" s="85" t="s">
        <v>1752</v>
      </c>
      <c r="B3952" s="86"/>
      <c r="C3952" s="86"/>
      <c r="D3952" s="86"/>
      <c r="E3952" s="86"/>
      <c r="F3952" s="87"/>
      <c r="G3952" s="5">
        <v>60</v>
      </c>
    </row>
    <row r="3953" spans="1:7" ht="12.75">
      <c r="A3953" s="85" t="s">
        <v>199</v>
      </c>
      <c r="B3953" s="86"/>
      <c r="C3953" s="86"/>
      <c r="D3953" s="86"/>
      <c r="E3953" s="86"/>
      <c r="F3953" s="87"/>
      <c r="G3953" s="5">
        <f>G3922+G3931+G3942+G3949+G3950+G3951+G3952</f>
        <v>147774</v>
      </c>
    </row>
    <row r="3954" spans="1:7" ht="12.75">
      <c r="A3954" s="85" t="s">
        <v>200</v>
      </c>
      <c r="B3954" s="86"/>
      <c r="C3954" s="86"/>
      <c r="D3954" s="86"/>
      <c r="E3954" s="86"/>
      <c r="F3954" s="87"/>
      <c r="G3954" s="16">
        <f>G3953*6/100</f>
        <v>8866.44</v>
      </c>
    </row>
    <row r="3955" spans="1:7" ht="12.75">
      <c r="A3955" s="85" t="s">
        <v>1753</v>
      </c>
      <c r="B3955" s="86"/>
      <c r="C3955" s="86"/>
      <c r="D3955" s="86"/>
      <c r="E3955" s="86"/>
      <c r="F3955" s="87"/>
      <c r="G3955" s="16">
        <f>C3962*6/100</f>
        <v>9998.34</v>
      </c>
    </row>
    <row r="3956" spans="1:7" ht="12.75">
      <c r="A3956" s="85" t="s">
        <v>198</v>
      </c>
      <c r="B3956" s="86"/>
      <c r="C3956" s="86"/>
      <c r="D3956" s="86"/>
      <c r="E3956" s="86"/>
      <c r="F3956" s="87"/>
      <c r="G3956" s="16">
        <f>SUM(G3953:G3955)</f>
        <v>166638.78</v>
      </c>
    </row>
    <row r="3957" spans="1:7" ht="12.75">
      <c r="A3957" s="85" t="s">
        <v>1754</v>
      </c>
      <c r="B3957" s="86"/>
      <c r="C3957" s="86"/>
      <c r="D3957" s="86"/>
      <c r="E3957" s="86"/>
      <c r="F3957" s="87"/>
      <c r="G3957" s="18">
        <f>G3956/A3916/3</f>
        <v>13.919972935044106</v>
      </c>
    </row>
    <row r="3958" spans="1:7" ht="12.75">
      <c r="A3958" s="34" t="s">
        <v>271</v>
      </c>
      <c r="B3958" s="34"/>
      <c r="C3958" s="34"/>
      <c r="D3958" s="34"/>
      <c r="E3958" s="34"/>
      <c r="F3958" s="34"/>
      <c r="G3958" s="8"/>
    </row>
    <row r="3959" spans="1:7" ht="12.75">
      <c r="A3959" s="34"/>
      <c r="B3959" s="34"/>
      <c r="C3959" s="34"/>
      <c r="D3959" s="34"/>
      <c r="E3959" s="34"/>
      <c r="F3959" s="34"/>
      <c r="G3959" s="8"/>
    </row>
    <row r="3960" spans="1:7" ht="12.75">
      <c r="A3960" s="65" t="s">
        <v>337</v>
      </c>
      <c r="B3960" s="65"/>
      <c r="C3960" s="54">
        <f>G3951/G3956</f>
        <v>0.0696836594699025</v>
      </c>
      <c r="D3960" s="66" t="s">
        <v>274</v>
      </c>
      <c r="E3960" s="66"/>
      <c r="F3960" s="66"/>
      <c r="G3960" s="8"/>
    </row>
    <row r="3961" spans="1:7" ht="12.75">
      <c r="A3961" s="34"/>
      <c r="B3961" s="34"/>
      <c r="C3961" s="34"/>
      <c r="D3961" s="34"/>
      <c r="E3961" s="34"/>
      <c r="F3961" s="34"/>
      <c r="G3961" s="8"/>
    </row>
    <row r="3962" spans="1:7" ht="12.75">
      <c r="A3962" s="5" t="s">
        <v>244</v>
      </c>
      <c r="B3962" s="5" t="s">
        <v>1755</v>
      </c>
      <c r="C3962" s="5">
        <v>166639</v>
      </c>
      <c r="D3962"/>
      <c r="E3962"/>
      <c r="F3962"/>
      <c r="G3962" s="79"/>
    </row>
    <row r="3970" spans="1:6" ht="12.75">
      <c r="A3970" s="3"/>
      <c r="B3970" s="3"/>
      <c r="C3970" s="3"/>
      <c r="D3970" s="3"/>
      <c r="E3970" s="3"/>
      <c r="F3970" s="2" t="s">
        <v>1720</v>
      </c>
    </row>
    <row r="3971" spans="1:6" ht="12.75">
      <c r="A3971" s="75" t="s">
        <v>263</v>
      </c>
      <c r="B3971" s="75"/>
      <c r="C3971" s="75"/>
      <c r="D3971" s="75"/>
      <c r="E3971" s="75"/>
      <c r="F3971" s="75"/>
    </row>
    <row r="3972" spans="1:6" ht="12.75">
      <c r="A3972" s="75" t="s">
        <v>1722</v>
      </c>
      <c r="B3972" s="75"/>
      <c r="C3972" s="75"/>
      <c r="D3972" s="75"/>
      <c r="E3972" s="75"/>
      <c r="F3972" s="75"/>
    </row>
    <row r="3973" spans="1:6" ht="12.75">
      <c r="A3973" s="75" t="s">
        <v>1757</v>
      </c>
      <c r="B3973" s="75"/>
      <c r="C3973" s="75"/>
      <c r="D3973" s="75"/>
      <c r="E3973" s="75"/>
      <c r="F3973" s="75"/>
    </row>
    <row r="3974" spans="1:6" ht="12.75">
      <c r="A3974" s="75"/>
      <c r="B3974" s="75"/>
      <c r="C3974" s="75"/>
      <c r="D3974" s="75"/>
      <c r="E3974" s="75"/>
      <c r="F3974" s="75"/>
    </row>
    <row r="3975" spans="1:6" ht="12.75">
      <c r="A3975" s="73" t="s">
        <v>237</v>
      </c>
      <c r="B3975" s="73"/>
      <c r="C3975" s="73"/>
      <c r="D3975" s="73"/>
      <c r="E3975" s="73"/>
      <c r="F3975" s="4" t="s">
        <v>192</v>
      </c>
    </row>
    <row r="3976" spans="1:6" ht="12.75">
      <c r="A3976" s="4" t="s">
        <v>193</v>
      </c>
      <c r="B3976" s="4" t="s">
        <v>261</v>
      </c>
      <c r="C3976" s="4" t="s">
        <v>194</v>
      </c>
      <c r="D3976" s="4" t="s">
        <v>196</v>
      </c>
      <c r="E3976" s="4" t="s">
        <v>195</v>
      </c>
      <c r="F3976" s="14">
        <v>9</v>
      </c>
    </row>
    <row r="3977" spans="1:6" ht="12.75">
      <c r="A3977" s="4">
        <v>5090.1</v>
      </c>
      <c r="B3977" s="57">
        <v>272.86</v>
      </c>
      <c r="C3977" s="57">
        <v>939.35</v>
      </c>
      <c r="D3977" s="6" t="s">
        <v>278</v>
      </c>
      <c r="E3977" s="6">
        <v>3106</v>
      </c>
      <c r="F3977" s="14" t="s">
        <v>306</v>
      </c>
    </row>
    <row r="3978" spans="1:6" ht="12.75">
      <c r="A3978" s="8"/>
      <c r="B3978" s="9"/>
      <c r="C3978" s="9"/>
      <c r="D3978" s="9"/>
      <c r="E3978" s="9"/>
      <c r="F3978" s="10"/>
    </row>
    <row r="3979" spans="1:6" ht="12.75">
      <c r="A3979" s="65" t="s">
        <v>201</v>
      </c>
      <c r="B3979" s="15" t="s">
        <v>1758</v>
      </c>
      <c r="C3979" s="74" t="s">
        <v>1759</v>
      </c>
      <c r="D3979" s="13"/>
      <c r="E3979" s="13"/>
      <c r="F3979" s="13"/>
    </row>
    <row r="3980" spans="1:6" ht="12.75">
      <c r="A3980" s="65"/>
      <c r="B3980" s="15" t="s">
        <v>1760</v>
      </c>
      <c r="C3980" s="74"/>
      <c r="D3980" s="13"/>
      <c r="E3980" s="13"/>
      <c r="F3980" s="13"/>
    </row>
    <row r="3981" spans="1:6" ht="12.75">
      <c r="A3981" s="22" t="s">
        <v>202</v>
      </c>
      <c r="B3981" s="15" t="s">
        <v>1761</v>
      </c>
      <c r="C3981" s="14">
        <v>0.29</v>
      </c>
      <c r="D3981" s="13"/>
      <c r="E3981" s="13"/>
      <c r="F3981" s="13"/>
    </row>
    <row r="3982" spans="1:6" ht="12.75">
      <c r="A3982" s="10"/>
      <c r="B3982" s="8"/>
      <c r="C3982" s="10"/>
      <c r="D3982" s="13"/>
      <c r="E3982" s="13"/>
      <c r="F3982" s="13"/>
    </row>
    <row r="3983" spans="1:6" ht="12.75">
      <c r="A3983" s="88" t="s">
        <v>236</v>
      </c>
      <c r="B3983" s="88"/>
      <c r="C3983" s="88"/>
      <c r="D3983" s="88"/>
      <c r="E3983" s="88"/>
      <c r="F3983" s="5">
        <f>F3987+F3988+F3989+F3990+F3991</f>
        <v>22559</v>
      </c>
    </row>
    <row r="3984" spans="1:6" ht="12.75">
      <c r="A3984" s="66" t="s">
        <v>242</v>
      </c>
      <c r="B3984" s="66"/>
      <c r="C3984" s="66"/>
      <c r="D3984" s="66"/>
      <c r="E3984" s="66"/>
      <c r="F3984" s="5"/>
    </row>
    <row r="3985" spans="1:6" ht="12.75">
      <c r="A3985" s="66" t="s">
        <v>1762</v>
      </c>
      <c r="B3985" s="88"/>
      <c r="C3985" s="88"/>
      <c r="D3985" s="88"/>
      <c r="E3985" s="88"/>
      <c r="F3985" s="4">
        <v>13955</v>
      </c>
    </row>
    <row r="3986" spans="1:6" ht="12.75">
      <c r="A3986" s="66" t="s">
        <v>1763</v>
      </c>
      <c r="B3986" s="66"/>
      <c r="C3986" s="66"/>
      <c r="D3986" s="66"/>
      <c r="E3986" s="66"/>
      <c r="F3986" s="4">
        <v>4323</v>
      </c>
    </row>
    <row r="3987" spans="1:6" ht="12.75">
      <c r="A3987" s="66" t="s">
        <v>241</v>
      </c>
      <c r="B3987" s="66"/>
      <c r="C3987" s="66"/>
      <c r="D3987" s="66"/>
      <c r="E3987" s="66"/>
      <c r="F3987" s="4">
        <f>SUM(F3985:F3986)</f>
        <v>18278</v>
      </c>
    </row>
    <row r="3988" spans="1:6" ht="12.75">
      <c r="A3988" s="66" t="s">
        <v>1764</v>
      </c>
      <c r="B3988" s="66"/>
      <c r="C3988" s="66"/>
      <c r="D3988" s="66"/>
      <c r="E3988" s="66"/>
      <c r="F3988" s="4">
        <v>809</v>
      </c>
    </row>
    <row r="3989" spans="1:6" ht="12.75">
      <c r="A3989" s="66" t="s">
        <v>1765</v>
      </c>
      <c r="B3989" s="66"/>
      <c r="C3989" s="66"/>
      <c r="D3989" s="66"/>
      <c r="E3989" s="66"/>
      <c r="F3989" s="4">
        <v>153</v>
      </c>
    </row>
    <row r="3990" spans="1:6" ht="12.75">
      <c r="A3990" s="66" t="s">
        <v>1766</v>
      </c>
      <c r="B3990" s="66"/>
      <c r="C3990" s="66"/>
      <c r="D3990" s="66"/>
      <c r="E3990" s="66"/>
      <c r="F3990" s="4">
        <v>46</v>
      </c>
    </row>
    <row r="3991" spans="1:6" ht="12.75">
      <c r="A3991" s="66" t="s">
        <v>1767</v>
      </c>
      <c r="B3991" s="66"/>
      <c r="C3991" s="66"/>
      <c r="D3991" s="66"/>
      <c r="E3991" s="66"/>
      <c r="F3991" s="4">
        <v>3273</v>
      </c>
    </row>
    <row r="3992" spans="1:6" ht="12.75">
      <c r="A3992" s="88" t="s">
        <v>197</v>
      </c>
      <c r="B3992" s="88"/>
      <c r="C3992" s="88"/>
      <c r="D3992" s="88"/>
      <c r="E3992" s="88"/>
      <c r="F3992" s="5">
        <f>F3993+F3994+F3995+F3996+F3997+F3998+F3999+F4000+F4001+F4002</f>
        <v>63528</v>
      </c>
    </row>
    <row r="3993" spans="1:6" ht="12.75">
      <c r="A3993" s="66" t="s">
        <v>1768</v>
      </c>
      <c r="B3993" s="66"/>
      <c r="C3993" s="66"/>
      <c r="D3993" s="66"/>
      <c r="E3993" s="66"/>
      <c r="F3993" s="4">
        <v>8831</v>
      </c>
    </row>
    <row r="3994" spans="1:6" ht="12.75">
      <c r="A3994" s="66" t="s">
        <v>1769</v>
      </c>
      <c r="B3994" s="66"/>
      <c r="C3994" s="66"/>
      <c r="D3994" s="66"/>
      <c r="E3994" s="66"/>
      <c r="F3994" s="4">
        <v>3237</v>
      </c>
    </row>
    <row r="3995" spans="1:6" ht="12.75">
      <c r="A3995" s="66" t="s">
        <v>1770</v>
      </c>
      <c r="B3995" s="66"/>
      <c r="C3995" s="66"/>
      <c r="D3995" s="66"/>
      <c r="E3995" s="66"/>
      <c r="F3995" s="4">
        <v>35052</v>
      </c>
    </row>
    <row r="3996" spans="1:6" ht="12.75">
      <c r="A3996" s="66" t="s">
        <v>1771</v>
      </c>
      <c r="B3996" s="66"/>
      <c r="C3996" s="66"/>
      <c r="D3996" s="66"/>
      <c r="E3996" s="66"/>
      <c r="F3996" s="4">
        <v>375</v>
      </c>
    </row>
    <row r="3997" spans="1:6" ht="12.75">
      <c r="A3997" s="66" t="s">
        <v>1772</v>
      </c>
      <c r="B3997" s="66"/>
      <c r="C3997" s="66"/>
      <c r="D3997" s="66"/>
      <c r="E3997" s="66"/>
      <c r="F3997" s="4">
        <v>153</v>
      </c>
    </row>
    <row r="3998" spans="1:6" ht="12.75">
      <c r="A3998" s="66" t="s">
        <v>1773</v>
      </c>
      <c r="B3998" s="66"/>
      <c r="C3998" s="66"/>
      <c r="D3998" s="66"/>
      <c r="E3998" s="66"/>
      <c r="F3998" s="4">
        <v>12949</v>
      </c>
    </row>
    <row r="3999" spans="1:6" ht="12.75">
      <c r="A3999" s="66" t="s">
        <v>1774</v>
      </c>
      <c r="B3999" s="66"/>
      <c r="C3999" s="66"/>
      <c r="D3999" s="66"/>
      <c r="E3999" s="66"/>
      <c r="F3999" s="4">
        <v>29</v>
      </c>
    </row>
    <row r="4000" spans="1:6" ht="12.75">
      <c r="A4000" s="66" t="s">
        <v>1775</v>
      </c>
      <c r="B4000" s="66"/>
      <c r="C4000" s="66"/>
      <c r="D4000" s="66"/>
      <c r="E4000" s="66"/>
      <c r="F4000" s="4">
        <v>764</v>
      </c>
    </row>
    <row r="4001" spans="1:6" ht="12.75">
      <c r="A4001" s="66" t="s">
        <v>1776</v>
      </c>
      <c r="B4001" s="66"/>
      <c r="C4001" s="66"/>
      <c r="D4001" s="66"/>
      <c r="E4001" s="66"/>
      <c r="F4001" s="4">
        <v>611</v>
      </c>
    </row>
    <row r="4002" spans="1:6" ht="12.75">
      <c r="A4002" s="67" t="s">
        <v>1777</v>
      </c>
      <c r="B4002" s="68"/>
      <c r="C4002" s="68"/>
      <c r="D4002" s="68"/>
      <c r="E4002" s="69"/>
      <c r="F4002" s="4">
        <v>1527</v>
      </c>
    </row>
    <row r="4003" spans="1:6" ht="12.75">
      <c r="A4003" s="85" t="s">
        <v>534</v>
      </c>
      <c r="B4003" s="86"/>
      <c r="C4003" s="86"/>
      <c r="D4003" s="86"/>
      <c r="E4003" s="87"/>
      <c r="F4003" s="5">
        <f>F4004+F4006+F4007+F4008+F4009</f>
        <v>17052</v>
      </c>
    </row>
    <row r="4004" spans="1:6" ht="12.75">
      <c r="A4004" s="70" t="s">
        <v>1778</v>
      </c>
      <c r="B4004" s="71"/>
      <c r="C4004" s="71"/>
      <c r="D4004" s="71"/>
      <c r="E4004" s="72"/>
      <c r="F4004" s="4">
        <v>15070</v>
      </c>
    </row>
    <row r="4005" spans="1:6" ht="12.75">
      <c r="A4005" s="70" t="s">
        <v>536</v>
      </c>
      <c r="B4005" s="71"/>
      <c r="C4005" s="71"/>
      <c r="D4005" s="71"/>
      <c r="E4005" s="72"/>
      <c r="F4005" s="4"/>
    </row>
    <row r="4006" spans="1:6" ht="12.75">
      <c r="A4006" s="67" t="s">
        <v>1779</v>
      </c>
      <c r="B4006" s="68"/>
      <c r="C4006" s="68"/>
      <c r="D4006" s="68"/>
      <c r="E4006" s="69"/>
      <c r="F4006" s="4">
        <v>852</v>
      </c>
    </row>
    <row r="4007" spans="1:6" ht="12.75">
      <c r="A4007" s="67" t="s">
        <v>1780</v>
      </c>
      <c r="B4007" s="68"/>
      <c r="C4007" s="68"/>
      <c r="D4007" s="68"/>
      <c r="E4007" s="69"/>
      <c r="F4007" s="4">
        <v>1085</v>
      </c>
    </row>
    <row r="4008" spans="1:6" ht="12.75">
      <c r="A4008" s="67" t="s">
        <v>410</v>
      </c>
      <c r="B4008" s="68"/>
      <c r="C4008" s="68"/>
      <c r="D4008" s="68"/>
      <c r="E4008" s="69"/>
      <c r="F4008" s="4"/>
    </row>
    <row r="4009" spans="1:6" ht="12.75">
      <c r="A4009" s="70" t="s">
        <v>1781</v>
      </c>
      <c r="B4009" s="71"/>
      <c r="C4009" s="71"/>
      <c r="D4009" s="71"/>
      <c r="E4009" s="72"/>
      <c r="F4009" s="4">
        <v>45</v>
      </c>
    </row>
    <row r="4010" spans="1:6" ht="12.75">
      <c r="A4010" s="88" t="s">
        <v>335</v>
      </c>
      <c r="B4010" s="88"/>
      <c r="C4010" s="88"/>
      <c r="D4010" s="88"/>
      <c r="E4010" s="88"/>
      <c r="F4010" s="5">
        <v>57302</v>
      </c>
    </row>
    <row r="4011" spans="1:6" ht="12.75">
      <c r="A4011" s="88" t="s">
        <v>1782</v>
      </c>
      <c r="B4011" s="88"/>
      <c r="C4011" s="88"/>
      <c r="D4011" s="88"/>
      <c r="E4011" s="88"/>
      <c r="F4011" s="5">
        <v>8551</v>
      </c>
    </row>
    <row r="4012" spans="1:6" ht="12.75">
      <c r="A4012" s="88" t="s">
        <v>1783</v>
      </c>
      <c r="B4012" s="88"/>
      <c r="C4012" s="88"/>
      <c r="D4012" s="88"/>
      <c r="E4012" s="88"/>
      <c r="F4012" s="5">
        <v>13743</v>
      </c>
    </row>
    <row r="4013" spans="1:6" ht="12.75">
      <c r="A4013" s="85" t="s">
        <v>1784</v>
      </c>
      <c r="B4013" s="86"/>
      <c r="C4013" s="86"/>
      <c r="D4013" s="86"/>
      <c r="E4013" s="87"/>
      <c r="F4013" s="5">
        <v>76</v>
      </c>
    </row>
    <row r="4014" spans="1:6" ht="12.75">
      <c r="A4014" s="88" t="s">
        <v>199</v>
      </c>
      <c r="B4014" s="88"/>
      <c r="C4014" s="88"/>
      <c r="D4014" s="88"/>
      <c r="E4014" s="88"/>
      <c r="F4014" s="16">
        <f>F3983+F3992+F4003+F4010+F4011+F4012+F4013</f>
        <v>182811</v>
      </c>
    </row>
    <row r="4015" spans="1:6" ht="12.75">
      <c r="A4015" s="88" t="s">
        <v>200</v>
      </c>
      <c r="B4015" s="88"/>
      <c r="C4015" s="88"/>
      <c r="D4015" s="88"/>
      <c r="E4015" s="88"/>
      <c r="F4015" s="16">
        <f>F4014*6/100</f>
        <v>10968.66</v>
      </c>
    </row>
    <row r="4016" spans="1:6" ht="12.75">
      <c r="A4016" s="85" t="s">
        <v>245</v>
      </c>
      <c r="B4016" s="86"/>
      <c r="C4016" s="86"/>
      <c r="D4016" s="86"/>
      <c r="E4016" s="87"/>
      <c r="F4016" s="16">
        <f>C4023*6/100</f>
        <v>12368.94</v>
      </c>
    </row>
    <row r="4017" spans="1:6" ht="12.75">
      <c r="A4017" s="88" t="s">
        <v>198</v>
      </c>
      <c r="B4017" s="88"/>
      <c r="C4017" s="88"/>
      <c r="D4017" s="88"/>
      <c r="E4017" s="88"/>
      <c r="F4017" s="16">
        <f>SUM(F4014:F4016)</f>
        <v>206148.6</v>
      </c>
    </row>
    <row r="4018" spans="1:6" ht="12.75">
      <c r="A4018" s="88" t="s">
        <v>1785</v>
      </c>
      <c r="B4018" s="88"/>
      <c r="C4018" s="88"/>
      <c r="D4018" s="88"/>
      <c r="E4018" s="88"/>
      <c r="F4018" s="18">
        <f>F4017/A3977/3</f>
        <v>13.499970531030824</v>
      </c>
    </row>
    <row r="4019" spans="1:6" ht="12.75">
      <c r="A4019" s="3" t="s">
        <v>271</v>
      </c>
      <c r="B4019" s="3"/>
      <c r="C4019" s="3"/>
      <c r="D4019" s="3"/>
      <c r="E4019" s="3"/>
      <c r="F4019" s="3"/>
    </row>
    <row r="4020" spans="1:6" ht="12.75">
      <c r="A4020" s="3"/>
      <c r="B4020" s="3"/>
      <c r="C4020" s="2"/>
      <c r="D4020" s="3"/>
      <c r="E4020" s="3"/>
      <c r="F4020" s="3"/>
    </row>
    <row r="4021" spans="1:6" ht="12.75">
      <c r="A4021" s="65" t="s">
        <v>337</v>
      </c>
      <c r="B4021" s="65"/>
      <c r="C4021" s="54">
        <f>F4012/F4017</f>
        <v>0.06666550245793568</v>
      </c>
      <c r="D4021" s="66" t="s">
        <v>274</v>
      </c>
      <c r="E4021" s="66"/>
      <c r="F4021" s="3"/>
    </row>
    <row r="4022" spans="1:6" ht="12.75">
      <c r="A4022" s="3"/>
      <c r="B4022" s="3"/>
      <c r="C4022" s="3"/>
      <c r="D4022" s="3"/>
      <c r="E4022" s="3"/>
      <c r="F4022" s="3"/>
    </row>
    <row r="4023" spans="1:6" ht="12.75">
      <c r="A4023" s="5" t="s">
        <v>244</v>
      </c>
      <c r="B4023" s="5" t="s">
        <v>1786</v>
      </c>
      <c r="C4023" s="5">
        <v>206149</v>
      </c>
      <c r="D4023" s="3"/>
      <c r="E4023" s="3"/>
      <c r="F4023" s="3"/>
    </row>
    <row r="4031" spans="1:6" ht="12.75">
      <c r="A4031" s="3"/>
      <c r="B4031" s="3"/>
      <c r="C4031" s="3"/>
      <c r="D4031" s="3"/>
      <c r="E4031" s="3"/>
      <c r="F4031" s="3" t="s">
        <v>554</v>
      </c>
    </row>
    <row r="4032" spans="1:6" ht="12.75">
      <c r="A4032" s="75" t="s">
        <v>1533</v>
      </c>
      <c r="B4032" s="75"/>
      <c r="C4032" s="75"/>
      <c r="D4032" s="75"/>
      <c r="E4032" s="75"/>
      <c r="F4032" s="75"/>
    </row>
    <row r="4033" spans="1:6" ht="12.75">
      <c r="A4033" s="75" t="s">
        <v>1722</v>
      </c>
      <c r="B4033" s="75"/>
      <c r="C4033" s="75"/>
      <c r="D4033" s="75"/>
      <c r="E4033" s="75"/>
      <c r="F4033" s="75"/>
    </row>
    <row r="4034" spans="1:6" ht="12.75">
      <c r="A4034" s="128" t="s">
        <v>555</v>
      </c>
      <c r="B4034" s="128"/>
      <c r="C4034" s="128"/>
      <c r="D4034" s="128"/>
      <c r="E4034" s="128"/>
      <c r="F4034" s="128"/>
    </row>
    <row r="4035" spans="1:6" ht="12.75">
      <c r="A4035" s="3"/>
      <c r="B4035" s="3"/>
      <c r="C4035" s="3"/>
      <c r="D4035" s="3"/>
      <c r="E4035" s="3"/>
      <c r="F4035" s="3"/>
    </row>
    <row r="4036" spans="1:6" ht="12.75">
      <c r="A4036" s="73" t="s">
        <v>556</v>
      </c>
      <c r="B4036" s="73"/>
      <c r="C4036" s="73"/>
      <c r="D4036" s="73"/>
      <c r="E4036" s="73"/>
      <c r="F4036" s="4" t="s">
        <v>192</v>
      </c>
    </row>
    <row r="4037" spans="1:6" ht="12.75">
      <c r="A4037" s="4" t="s">
        <v>193</v>
      </c>
      <c r="B4037" s="4" t="s">
        <v>261</v>
      </c>
      <c r="C4037" s="4" t="s">
        <v>194</v>
      </c>
      <c r="D4037" s="4" t="s">
        <v>196</v>
      </c>
      <c r="E4037" s="4" t="s">
        <v>195</v>
      </c>
      <c r="F4037" s="14">
        <v>9</v>
      </c>
    </row>
    <row r="4038" spans="1:6" ht="12.75">
      <c r="A4038" s="4">
        <v>4340.5</v>
      </c>
      <c r="B4038" s="31">
        <v>138.27</v>
      </c>
      <c r="C4038" s="6">
        <v>1016</v>
      </c>
      <c r="D4038" s="6">
        <v>227.5</v>
      </c>
      <c r="E4038" s="6">
        <v>5482.9</v>
      </c>
      <c r="F4038" s="14" t="s">
        <v>306</v>
      </c>
    </row>
    <row r="4039" spans="1:6" ht="12.75">
      <c r="A4039" s="8"/>
      <c r="B4039" s="9"/>
      <c r="C4039" s="9"/>
      <c r="D4039" s="9"/>
      <c r="E4039" s="9"/>
      <c r="F4039" s="10"/>
    </row>
    <row r="4040" spans="1:6" ht="12.75">
      <c r="A4040" s="100" t="s">
        <v>201</v>
      </c>
      <c r="B4040" s="15" t="s">
        <v>557</v>
      </c>
      <c r="C4040" s="100" t="s">
        <v>1136</v>
      </c>
      <c r="D4040" s="13"/>
      <c r="E4040" s="13"/>
      <c r="F4040" s="13"/>
    </row>
    <row r="4041" spans="1:6" ht="12.75">
      <c r="A4041" s="129"/>
      <c r="B4041" s="15" t="s">
        <v>558</v>
      </c>
      <c r="C4041" s="129"/>
      <c r="D4041" s="13"/>
      <c r="E4041" s="13"/>
      <c r="F4041" s="13"/>
    </row>
    <row r="4042" spans="1:6" ht="12.75">
      <c r="A4042" s="101"/>
      <c r="B4042" s="15" t="s">
        <v>559</v>
      </c>
      <c r="C4042" s="101"/>
      <c r="D4042" s="13"/>
      <c r="E4042" s="13"/>
      <c r="F4042" s="13"/>
    </row>
    <row r="4043" spans="1:6" ht="12.75">
      <c r="A4043" s="14" t="s">
        <v>202</v>
      </c>
      <c r="B4043" s="15" t="s">
        <v>560</v>
      </c>
      <c r="C4043" s="14" t="s">
        <v>357</v>
      </c>
      <c r="D4043" s="13"/>
      <c r="E4043" s="13"/>
      <c r="F4043" s="13"/>
    </row>
    <row r="4044" spans="1:6" ht="12.75">
      <c r="A4044" s="10"/>
      <c r="B4044" s="8"/>
      <c r="C4044" s="10"/>
      <c r="D4044" s="13"/>
      <c r="E4044" s="13"/>
      <c r="F4044" s="13"/>
    </row>
    <row r="4045" spans="1:6" ht="12.75">
      <c r="A4045" s="10"/>
      <c r="B4045" s="8"/>
      <c r="C4045" s="10"/>
      <c r="D4045" s="13"/>
      <c r="E4045" s="13"/>
      <c r="F4045" s="13"/>
    </row>
    <row r="4046" spans="1:6" ht="12.75">
      <c r="A4046" s="10"/>
      <c r="B4046" s="8"/>
      <c r="C4046" s="10"/>
      <c r="D4046" s="13"/>
      <c r="E4046" s="13"/>
      <c r="F4046" s="13"/>
    </row>
    <row r="4047" spans="1:6" ht="12.75">
      <c r="A4047" s="88" t="s">
        <v>236</v>
      </c>
      <c r="B4047" s="88"/>
      <c r="C4047" s="88"/>
      <c r="D4047" s="88"/>
      <c r="E4047" s="88"/>
      <c r="F4047" s="5">
        <f>F4051+F4052+F4053+F4054+F4055</f>
        <v>29943</v>
      </c>
    </row>
    <row r="4048" spans="1:6" ht="12.75">
      <c r="A4048" s="66" t="s">
        <v>242</v>
      </c>
      <c r="B4048" s="66"/>
      <c r="C4048" s="66"/>
      <c r="D4048" s="66"/>
      <c r="E4048" s="66"/>
      <c r="F4048" s="5"/>
    </row>
    <row r="4049" spans="1:6" ht="12.75">
      <c r="A4049" s="66" t="s">
        <v>561</v>
      </c>
      <c r="B4049" s="88"/>
      <c r="C4049" s="88"/>
      <c r="D4049" s="88"/>
      <c r="E4049" s="88"/>
      <c r="F4049" s="4">
        <v>21539</v>
      </c>
    </row>
    <row r="4050" spans="1:6" ht="12.75">
      <c r="A4050" s="66" t="s">
        <v>562</v>
      </c>
      <c r="B4050" s="66"/>
      <c r="C4050" s="66"/>
      <c r="D4050" s="66"/>
      <c r="E4050" s="66"/>
      <c r="F4050" s="4">
        <v>2236</v>
      </c>
    </row>
    <row r="4051" spans="1:6" ht="12.75">
      <c r="A4051" s="66" t="s">
        <v>241</v>
      </c>
      <c r="B4051" s="66"/>
      <c r="C4051" s="66"/>
      <c r="D4051" s="66"/>
      <c r="E4051" s="66"/>
      <c r="F4051" s="4">
        <f>SUM(F4049:F4050)</f>
        <v>23775</v>
      </c>
    </row>
    <row r="4052" spans="1:6" ht="12.75">
      <c r="A4052" s="66" t="s">
        <v>563</v>
      </c>
      <c r="B4052" s="66"/>
      <c r="C4052" s="66"/>
      <c r="D4052" s="66"/>
      <c r="E4052" s="66"/>
      <c r="F4052" s="4">
        <v>2761</v>
      </c>
    </row>
    <row r="4053" spans="1:6" ht="12.75">
      <c r="A4053" s="66" t="s">
        <v>564</v>
      </c>
      <c r="B4053" s="66"/>
      <c r="C4053" s="66"/>
      <c r="D4053" s="66"/>
      <c r="E4053" s="66"/>
      <c r="F4053" s="4">
        <v>521</v>
      </c>
    </row>
    <row r="4054" spans="1:6" ht="12.75">
      <c r="A4054" s="66" t="s">
        <v>565</v>
      </c>
      <c r="B4054" s="66"/>
      <c r="C4054" s="66"/>
      <c r="D4054" s="66"/>
      <c r="E4054" s="66"/>
      <c r="F4054" s="4">
        <v>39</v>
      </c>
    </row>
    <row r="4055" spans="1:6" ht="12.75">
      <c r="A4055" s="66" t="s">
        <v>566</v>
      </c>
      <c r="B4055" s="66"/>
      <c r="C4055" s="66"/>
      <c r="D4055" s="66"/>
      <c r="E4055" s="66"/>
      <c r="F4055" s="4">
        <v>2847</v>
      </c>
    </row>
    <row r="4056" spans="1:6" ht="12.75">
      <c r="A4056" s="88" t="s">
        <v>197</v>
      </c>
      <c r="B4056" s="88"/>
      <c r="C4056" s="88"/>
      <c r="D4056" s="88"/>
      <c r="E4056" s="88"/>
      <c r="F4056" s="5">
        <f>F4057+F4058+F4059+F4060+F4061+F4062+F4063+F4064+F4065+F4066</f>
        <v>26322</v>
      </c>
    </row>
    <row r="4057" spans="1:6" ht="12.75">
      <c r="A4057" s="66" t="s">
        <v>567</v>
      </c>
      <c r="B4057" s="66"/>
      <c r="C4057" s="66"/>
      <c r="D4057" s="66"/>
      <c r="E4057" s="66"/>
      <c r="F4057" s="4">
        <v>7694</v>
      </c>
    </row>
    <row r="4058" spans="1:6" ht="12.75">
      <c r="A4058" s="66" t="s">
        <v>568</v>
      </c>
      <c r="B4058" s="66"/>
      <c r="C4058" s="66"/>
      <c r="D4058" s="66"/>
      <c r="E4058" s="66"/>
      <c r="F4058" s="4">
        <v>2820</v>
      </c>
    </row>
    <row r="4059" spans="1:6" ht="12.75">
      <c r="A4059" s="66" t="s">
        <v>569</v>
      </c>
      <c r="B4059" s="66"/>
      <c r="C4059" s="66"/>
      <c r="D4059" s="66"/>
      <c r="E4059" s="66"/>
      <c r="F4059" s="4">
        <v>11357</v>
      </c>
    </row>
    <row r="4060" spans="1:6" ht="12.75">
      <c r="A4060" s="66" t="s">
        <v>570</v>
      </c>
      <c r="B4060" s="66"/>
      <c r="C4060" s="66"/>
      <c r="D4060" s="66"/>
      <c r="E4060" s="66"/>
      <c r="F4060" s="4">
        <v>272</v>
      </c>
    </row>
    <row r="4061" spans="1:6" ht="12.75">
      <c r="A4061" s="66" t="s">
        <v>571</v>
      </c>
      <c r="B4061" s="66"/>
      <c r="C4061" s="66"/>
      <c r="D4061" s="66"/>
      <c r="E4061" s="66"/>
      <c r="F4061" s="4">
        <v>130</v>
      </c>
    </row>
    <row r="4062" spans="1:6" ht="12.75">
      <c r="A4062" s="66" t="s">
        <v>572</v>
      </c>
      <c r="B4062" s="66"/>
      <c r="C4062" s="66"/>
      <c r="D4062" s="66"/>
      <c r="E4062" s="66"/>
      <c r="F4062" s="4">
        <v>1546</v>
      </c>
    </row>
    <row r="4063" spans="1:6" ht="12.75">
      <c r="A4063" s="66" t="s">
        <v>573</v>
      </c>
      <c r="B4063" s="66"/>
      <c r="C4063" s="66"/>
      <c r="D4063" s="66"/>
      <c r="E4063" s="66"/>
      <c r="F4063" s="4">
        <v>29</v>
      </c>
    </row>
    <row r="4064" spans="1:6" ht="12.75">
      <c r="A4064" s="66" t="s">
        <v>574</v>
      </c>
      <c r="B4064" s="66"/>
      <c r="C4064" s="66"/>
      <c r="D4064" s="66"/>
      <c r="E4064" s="66"/>
      <c r="F4064" s="4">
        <v>651</v>
      </c>
    </row>
    <row r="4065" spans="1:6" ht="12.75">
      <c r="A4065" s="66" t="s">
        <v>575</v>
      </c>
      <c r="B4065" s="66"/>
      <c r="C4065" s="66"/>
      <c r="D4065" s="66"/>
      <c r="E4065" s="66"/>
      <c r="F4065" s="4">
        <v>521</v>
      </c>
    </row>
    <row r="4066" spans="1:6" ht="12.75">
      <c r="A4066" s="67" t="s">
        <v>576</v>
      </c>
      <c r="B4066" s="68"/>
      <c r="C4066" s="68"/>
      <c r="D4066" s="68"/>
      <c r="E4066" s="69"/>
      <c r="F4066" s="4">
        <v>1302</v>
      </c>
    </row>
    <row r="4067" spans="1:6" ht="12.75">
      <c r="A4067" s="85" t="s">
        <v>577</v>
      </c>
      <c r="B4067" s="86"/>
      <c r="C4067" s="86"/>
      <c r="D4067" s="86"/>
      <c r="E4067" s="87"/>
      <c r="F4067" s="16">
        <f>F4068+F4070+F4071+F4072+F4073</f>
        <v>15961</v>
      </c>
    </row>
    <row r="4068" spans="1:6" ht="12.75">
      <c r="A4068" s="70" t="s">
        <v>578</v>
      </c>
      <c r="B4068" s="71"/>
      <c r="C4068" s="71"/>
      <c r="D4068" s="71"/>
      <c r="E4068" s="72"/>
      <c r="F4068" s="140">
        <v>12936</v>
      </c>
    </row>
    <row r="4069" spans="1:6" ht="12.75">
      <c r="A4069" s="70" t="s">
        <v>579</v>
      </c>
      <c r="B4069" s="71"/>
      <c r="C4069" s="71"/>
      <c r="D4069" s="71"/>
      <c r="E4069" s="72"/>
      <c r="F4069" s="4"/>
    </row>
    <row r="4070" spans="1:6" ht="12.75">
      <c r="A4070" s="67" t="s">
        <v>580</v>
      </c>
      <c r="B4070" s="68"/>
      <c r="C4070" s="68"/>
      <c r="D4070" s="68"/>
      <c r="E4070" s="69"/>
      <c r="F4070" s="4">
        <v>1380</v>
      </c>
    </row>
    <row r="4071" spans="1:6" ht="12.75">
      <c r="A4071" s="67" t="s">
        <v>581</v>
      </c>
      <c r="B4071" s="68"/>
      <c r="C4071" s="68"/>
      <c r="D4071" s="68"/>
      <c r="E4071" s="69"/>
      <c r="F4071" s="4">
        <v>1567</v>
      </c>
    </row>
    <row r="4072" spans="1:6" ht="12.75">
      <c r="A4072" s="67" t="s">
        <v>582</v>
      </c>
      <c r="B4072" s="68"/>
      <c r="C4072" s="68"/>
      <c r="D4072" s="68"/>
      <c r="E4072" s="69"/>
      <c r="F4072" s="4">
        <v>56</v>
      </c>
    </row>
    <row r="4073" spans="1:6" ht="12.75">
      <c r="A4073" s="70" t="s">
        <v>583</v>
      </c>
      <c r="B4073" s="71"/>
      <c r="C4073" s="71"/>
      <c r="D4073" s="71"/>
      <c r="E4073" s="72"/>
      <c r="F4073" s="4">
        <v>22</v>
      </c>
    </row>
    <row r="4074" spans="1:6" ht="12.75">
      <c r="A4074" s="88" t="s">
        <v>335</v>
      </c>
      <c r="B4074" s="88"/>
      <c r="C4074" s="88"/>
      <c r="D4074" s="88"/>
      <c r="E4074" s="88"/>
      <c r="F4074" s="5">
        <v>75222</v>
      </c>
    </row>
    <row r="4075" spans="1:6" ht="12.75">
      <c r="A4075" s="88" t="s">
        <v>584</v>
      </c>
      <c r="B4075" s="88"/>
      <c r="C4075" s="88"/>
      <c r="D4075" s="88"/>
      <c r="E4075" s="88"/>
      <c r="F4075" s="5">
        <v>7292</v>
      </c>
    </row>
    <row r="4076" spans="1:6" ht="12.75">
      <c r="A4076" s="88" t="s">
        <v>585</v>
      </c>
      <c r="B4076" s="88"/>
      <c r="C4076" s="88"/>
      <c r="D4076" s="88"/>
      <c r="E4076" s="88"/>
      <c r="F4076" s="5">
        <v>12631</v>
      </c>
    </row>
    <row r="4077" spans="1:6" ht="12.75">
      <c r="A4077" s="85" t="s">
        <v>586</v>
      </c>
      <c r="B4077" s="86"/>
      <c r="C4077" s="86"/>
      <c r="D4077" s="86"/>
      <c r="E4077" s="87"/>
      <c r="F4077" s="5">
        <v>65</v>
      </c>
    </row>
    <row r="4078" spans="1:6" ht="12.75">
      <c r="A4078" s="88" t="s">
        <v>199</v>
      </c>
      <c r="B4078" s="88"/>
      <c r="C4078" s="88"/>
      <c r="D4078" s="88"/>
      <c r="E4078" s="88"/>
      <c r="F4078" s="16">
        <f>F4047+F4056+F4067+F4074+F4075+F4076+F4077</f>
        <v>167436</v>
      </c>
    </row>
    <row r="4079" spans="1:6" ht="12.75">
      <c r="A4079" s="88" t="s">
        <v>200</v>
      </c>
      <c r="B4079" s="88"/>
      <c r="C4079" s="88"/>
      <c r="D4079" s="88"/>
      <c r="E4079" s="88"/>
      <c r="F4079" s="16">
        <f>F4078*6/100</f>
        <v>10046.16</v>
      </c>
    </row>
    <row r="4080" spans="1:6" ht="12.75">
      <c r="A4080" s="85" t="s">
        <v>245</v>
      </c>
      <c r="B4080" s="86"/>
      <c r="C4080" s="86"/>
      <c r="D4080" s="86"/>
      <c r="E4080" s="87"/>
      <c r="F4080" s="16">
        <f>C4087*6/100</f>
        <v>11328.66</v>
      </c>
    </row>
    <row r="4081" spans="1:6" ht="12.75">
      <c r="A4081" s="88" t="s">
        <v>198</v>
      </c>
      <c r="B4081" s="88"/>
      <c r="C4081" s="88"/>
      <c r="D4081" s="88"/>
      <c r="E4081" s="88"/>
      <c r="F4081" s="16">
        <f>SUM(F4078:F4080)</f>
        <v>188810.82</v>
      </c>
    </row>
    <row r="4082" spans="1:6" ht="12.75">
      <c r="A4082" s="88" t="s">
        <v>587</v>
      </c>
      <c r="B4082" s="88"/>
      <c r="C4082" s="88"/>
      <c r="D4082" s="88"/>
      <c r="E4082" s="88"/>
      <c r="F4082" s="18">
        <f>F4081/A4038/3</f>
        <v>14.499928579656723</v>
      </c>
    </row>
    <row r="4083" spans="1:6" ht="12.75">
      <c r="A4083" s="3" t="s">
        <v>271</v>
      </c>
      <c r="B4083" s="3"/>
      <c r="C4083" s="3"/>
      <c r="D4083" s="3"/>
      <c r="E4083" s="3"/>
      <c r="F4083" s="3"/>
    </row>
    <row r="4084" spans="1:6" ht="12.75">
      <c r="A4084" s="51"/>
      <c r="B4084" s="51"/>
      <c r="C4084" s="2"/>
      <c r="D4084" s="51"/>
      <c r="E4084" s="51"/>
      <c r="F4084" s="53"/>
    </row>
    <row r="4085" spans="1:6" ht="12.75">
      <c r="A4085" s="66" t="s">
        <v>337</v>
      </c>
      <c r="B4085" s="66"/>
      <c r="C4085" s="54">
        <f>F4076/F4081</f>
        <v>0.0668976491919266</v>
      </c>
      <c r="D4085" s="66" t="s">
        <v>274</v>
      </c>
      <c r="E4085" s="66"/>
      <c r="F4085" s="3"/>
    </row>
    <row r="4086" spans="1:6" ht="12.75">
      <c r="A4086" s="3"/>
      <c r="B4086" s="3"/>
      <c r="C4086" s="3"/>
      <c r="D4086" s="3"/>
      <c r="E4086" s="3"/>
      <c r="F4086" s="3"/>
    </row>
    <row r="4087" spans="1:6" ht="12.75">
      <c r="A4087" s="5" t="s">
        <v>244</v>
      </c>
      <c r="B4087" s="5" t="s">
        <v>588</v>
      </c>
      <c r="C4087" s="5">
        <v>188811</v>
      </c>
      <c r="D4087" s="2"/>
      <c r="E4087" s="2"/>
      <c r="F4087" s="2"/>
    </row>
  </sheetData>
  <mergeCells count="2758">
    <mergeCell ref="A4081:E4081"/>
    <mergeCell ref="A4082:E4082"/>
    <mergeCell ref="A4085:B4085"/>
    <mergeCell ref="D4085:E4085"/>
    <mergeCell ref="A4077:E4077"/>
    <mergeCell ref="A4078:E4078"/>
    <mergeCell ref="A4079:E4079"/>
    <mergeCell ref="A4080:E4080"/>
    <mergeCell ref="A4073:E4073"/>
    <mergeCell ref="A4074:E4074"/>
    <mergeCell ref="A4075:E4075"/>
    <mergeCell ref="A4076:E4076"/>
    <mergeCell ref="A4069:E4069"/>
    <mergeCell ref="A4070:E4070"/>
    <mergeCell ref="A4071:E4071"/>
    <mergeCell ref="A4072:E4072"/>
    <mergeCell ref="A4065:E4065"/>
    <mergeCell ref="A4066:E4066"/>
    <mergeCell ref="A4067:E4067"/>
    <mergeCell ref="A4068:E4068"/>
    <mergeCell ref="A4061:E4061"/>
    <mergeCell ref="A4062:E4062"/>
    <mergeCell ref="A4063:E4063"/>
    <mergeCell ref="A4064:E4064"/>
    <mergeCell ref="A4057:E4057"/>
    <mergeCell ref="A4058:E4058"/>
    <mergeCell ref="A4059:E4059"/>
    <mergeCell ref="A4060:E4060"/>
    <mergeCell ref="A4053:E4053"/>
    <mergeCell ref="A4054:E4054"/>
    <mergeCell ref="A4055:E4055"/>
    <mergeCell ref="A4056:E4056"/>
    <mergeCell ref="A4049:E4049"/>
    <mergeCell ref="A4050:E4050"/>
    <mergeCell ref="A4051:E4051"/>
    <mergeCell ref="A4052:E4052"/>
    <mergeCell ref="A4040:A4042"/>
    <mergeCell ref="C4040:C4042"/>
    <mergeCell ref="A4047:E4047"/>
    <mergeCell ref="A4048:E4048"/>
    <mergeCell ref="A4032:F4032"/>
    <mergeCell ref="A4033:F4033"/>
    <mergeCell ref="A4034:F4034"/>
    <mergeCell ref="A4036:E4036"/>
    <mergeCell ref="A3464:B3464"/>
    <mergeCell ref="D3464:E3464"/>
    <mergeCell ref="A3458:E3458"/>
    <mergeCell ref="A3459:E3459"/>
    <mergeCell ref="A3460:E3460"/>
    <mergeCell ref="A3461:E3461"/>
    <mergeCell ref="A3454:E3454"/>
    <mergeCell ref="A3455:E3455"/>
    <mergeCell ref="A3456:E3456"/>
    <mergeCell ref="A3457:E3457"/>
    <mergeCell ref="A3450:E3450"/>
    <mergeCell ref="A3451:E3451"/>
    <mergeCell ref="A3452:E3452"/>
    <mergeCell ref="A3453:E3453"/>
    <mergeCell ref="A3446:E3446"/>
    <mergeCell ref="A3447:E3447"/>
    <mergeCell ref="A3448:E3448"/>
    <mergeCell ref="A3449:E3449"/>
    <mergeCell ref="A3442:E3442"/>
    <mergeCell ref="A3443:E3443"/>
    <mergeCell ref="A3444:E3444"/>
    <mergeCell ref="A3445:E3445"/>
    <mergeCell ref="A3438:E3438"/>
    <mergeCell ref="A3439:E3439"/>
    <mergeCell ref="A3440:E3440"/>
    <mergeCell ref="A3441:E3441"/>
    <mergeCell ref="A3434:E3434"/>
    <mergeCell ref="A3435:E3435"/>
    <mergeCell ref="A3436:E3436"/>
    <mergeCell ref="A3437:E3437"/>
    <mergeCell ref="A3430:E3430"/>
    <mergeCell ref="A3431:E3431"/>
    <mergeCell ref="A3432:E3432"/>
    <mergeCell ref="A3433:E3433"/>
    <mergeCell ref="A3426:E3426"/>
    <mergeCell ref="A3427:E3427"/>
    <mergeCell ref="A3428:E3428"/>
    <mergeCell ref="A3429:E3429"/>
    <mergeCell ref="A3414:F3414"/>
    <mergeCell ref="A3415:F3415"/>
    <mergeCell ref="A3417:E3417"/>
    <mergeCell ref="A3421:A3423"/>
    <mergeCell ref="C3421:C3423"/>
    <mergeCell ref="A3391:E3391"/>
    <mergeCell ref="A3394:B3394"/>
    <mergeCell ref="D3394:E3394"/>
    <mergeCell ref="A3413:F3413"/>
    <mergeCell ref="A3387:E3387"/>
    <mergeCell ref="A3388:E3388"/>
    <mergeCell ref="A3389:E3389"/>
    <mergeCell ref="A3390:E3390"/>
    <mergeCell ref="A3383:E3383"/>
    <mergeCell ref="A3384:E3384"/>
    <mergeCell ref="A3385:E3385"/>
    <mergeCell ref="A3386:E3386"/>
    <mergeCell ref="A3379:E3379"/>
    <mergeCell ref="A3380:E3380"/>
    <mergeCell ref="A3381:E3381"/>
    <mergeCell ref="A3382:E3382"/>
    <mergeCell ref="A3375:E3375"/>
    <mergeCell ref="A3376:E3376"/>
    <mergeCell ref="A3377:E3377"/>
    <mergeCell ref="A3378:E3378"/>
    <mergeCell ref="A3371:E3371"/>
    <mergeCell ref="A3372:E3372"/>
    <mergeCell ref="A3373:E3373"/>
    <mergeCell ref="A3374:E3374"/>
    <mergeCell ref="A3367:E3367"/>
    <mergeCell ref="A3368:E3368"/>
    <mergeCell ref="A3369:E3369"/>
    <mergeCell ref="A3370:E3370"/>
    <mergeCell ref="A3363:E3363"/>
    <mergeCell ref="A3364:E3364"/>
    <mergeCell ref="A3365:E3365"/>
    <mergeCell ref="A3366:E3366"/>
    <mergeCell ref="A3353:F3353"/>
    <mergeCell ref="A3355:E3355"/>
    <mergeCell ref="F3356:F3357"/>
    <mergeCell ref="A3359:A3360"/>
    <mergeCell ref="C3359:C3360"/>
    <mergeCell ref="A3333:B3333"/>
    <mergeCell ref="D3333:E3333"/>
    <mergeCell ref="A3351:F3351"/>
    <mergeCell ref="A3352:F3352"/>
    <mergeCell ref="A3327:E3327"/>
    <mergeCell ref="A3328:E3328"/>
    <mergeCell ref="A3329:E3329"/>
    <mergeCell ref="A3330:E3330"/>
    <mergeCell ref="A3323:E3323"/>
    <mergeCell ref="A3324:E3324"/>
    <mergeCell ref="A3325:E3325"/>
    <mergeCell ref="A3326:E3326"/>
    <mergeCell ref="A3319:E3319"/>
    <mergeCell ref="A3320:E3320"/>
    <mergeCell ref="A3321:E3321"/>
    <mergeCell ref="A3322:E3322"/>
    <mergeCell ref="A3315:E3315"/>
    <mergeCell ref="A3316:E3316"/>
    <mergeCell ref="A3317:E3317"/>
    <mergeCell ref="A3318:E3318"/>
    <mergeCell ref="A3311:E3311"/>
    <mergeCell ref="A3312:E3312"/>
    <mergeCell ref="A3313:E3313"/>
    <mergeCell ref="A3314:E3314"/>
    <mergeCell ref="A3307:E3307"/>
    <mergeCell ref="A3308:E3308"/>
    <mergeCell ref="A3309:E3309"/>
    <mergeCell ref="A3310:E3310"/>
    <mergeCell ref="A3303:E3303"/>
    <mergeCell ref="A3304:E3304"/>
    <mergeCell ref="A3305:E3305"/>
    <mergeCell ref="A3306:E3306"/>
    <mergeCell ref="F3294:F3295"/>
    <mergeCell ref="A3297:A3299"/>
    <mergeCell ref="C3297:C3299"/>
    <mergeCell ref="A3302:E3302"/>
    <mergeCell ref="A3289:F3289"/>
    <mergeCell ref="A3290:F3290"/>
    <mergeCell ref="A3291:F3291"/>
    <mergeCell ref="A3293:E3293"/>
    <mergeCell ref="A3143:E3143"/>
    <mergeCell ref="A3146:B3146"/>
    <mergeCell ref="D3146:E3146"/>
    <mergeCell ref="A3139:E3139"/>
    <mergeCell ref="A3140:E3140"/>
    <mergeCell ref="A3141:E3141"/>
    <mergeCell ref="A3142:E3142"/>
    <mergeCell ref="A3135:E3135"/>
    <mergeCell ref="A3136:E3136"/>
    <mergeCell ref="A3137:E3137"/>
    <mergeCell ref="A3138:E3138"/>
    <mergeCell ref="A3131:E3131"/>
    <mergeCell ref="A3132:E3132"/>
    <mergeCell ref="A3133:E3133"/>
    <mergeCell ref="A3134:E3134"/>
    <mergeCell ref="A3127:E3127"/>
    <mergeCell ref="A3128:E3128"/>
    <mergeCell ref="A3129:E3129"/>
    <mergeCell ref="A3130:E3130"/>
    <mergeCell ref="A3123:E3123"/>
    <mergeCell ref="A3124:E3124"/>
    <mergeCell ref="A3125:E3125"/>
    <mergeCell ref="A3126:E3126"/>
    <mergeCell ref="A3119:E3119"/>
    <mergeCell ref="A3120:E3120"/>
    <mergeCell ref="A3121:E3121"/>
    <mergeCell ref="A3122:E3122"/>
    <mergeCell ref="A3115:E3115"/>
    <mergeCell ref="A3116:E3116"/>
    <mergeCell ref="A3117:E3117"/>
    <mergeCell ref="A3118:E3118"/>
    <mergeCell ref="A3105:F3105"/>
    <mergeCell ref="A3107:E3107"/>
    <mergeCell ref="F3108:F3109"/>
    <mergeCell ref="A3111:A3112"/>
    <mergeCell ref="C3111:C3112"/>
    <mergeCell ref="A3085:B3085"/>
    <mergeCell ref="D3085:E3085"/>
    <mergeCell ref="A3103:F3103"/>
    <mergeCell ref="A3104:F3104"/>
    <mergeCell ref="A3079:E3079"/>
    <mergeCell ref="A3080:E3080"/>
    <mergeCell ref="A3081:E3081"/>
    <mergeCell ref="A3082:E3082"/>
    <mergeCell ref="A3075:E3075"/>
    <mergeCell ref="A3076:E3076"/>
    <mergeCell ref="A3077:E3077"/>
    <mergeCell ref="A3078:E3078"/>
    <mergeCell ref="A3071:E3071"/>
    <mergeCell ref="A3072:E3072"/>
    <mergeCell ref="A3073:E3073"/>
    <mergeCell ref="A3074:E3074"/>
    <mergeCell ref="A3067:E3067"/>
    <mergeCell ref="A3068:E3068"/>
    <mergeCell ref="A3069:E3069"/>
    <mergeCell ref="A3070:E3070"/>
    <mergeCell ref="A3063:E3063"/>
    <mergeCell ref="A3064:E3064"/>
    <mergeCell ref="A3065:E3065"/>
    <mergeCell ref="A3066:E3066"/>
    <mergeCell ref="A3059:E3059"/>
    <mergeCell ref="A3060:E3060"/>
    <mergeCell ref="A3061:E3061"/>
    <mergeCell ref="A3062:E3062"/>
    <mergeCell ref="A3055:E3055"/>
    <mergeCell ref="A3056:E3056"/>
    <mergeCell ref="A3057:E3057"/>
    <mergeCell ref="A3058:E3058"/>
    <mergeCell ref="F3046:F3047"/>
    <mergeCell ref="A3049:A3051"/>
    <mergeCell ref="C3049:C3051"/>
    <mergeCell ref="A3054:E3054"/>
    <mergeCell ref="A3041:F3041"/>
    <mergeCell ref="A3042:F3042"/>
    <mergeCell ref="A3043:F3043"/>
    <mergeCell ref="A3045:E3045"/>
    <mergeCell ref="A2963:E2963"/>
    <mergeCell ref="A2964:E2964"/>
    <mergeCell ref="A2967:B2967"/>
    <mergeCell ref="D2967:E2967"/>
    <mergeCell ref="A2959:E2959"/>
    <mergeCell ref="A2960:E2960"/>
    <mergeCell ref="A2961:E2961"/>
    <mergeCell ref="A2962:E2962"/>
    <mergeCell ref="A2955:E2955"/>
    <mergeCell ref="A2956:E2956"/>
    <mergeCell ref="A2957:E2957"/>
    <mergeCell ref="A2958:E2958"/>
    <mergeCell ref="A2951:E2951"/>
    <mergeCell ref="A2952:E2952"/>
    <mergeCell ref="A2953:E2953"/>
    <mergeCell ref="A2954:E2954"/>
    <mergeCell ref="A2947:E2947"/>
    <mergeCell ref="A2948:E2948"/>
    <mergeCell ref="A2949:E2949"/>
    <mergeCell ref="A2950:E2950"/>
    <mergeCell ref="A2943:E2943"/>
    <mergeCell ref="A2944:E2944"/>
    <mergeCell ref="A2945:E2945"/>
    <mergeCell ref="A2946:E2946"/>
    <mergeCell ref="A2939:E2939"/>
    <mergeCell ref="A2940:E2940"/>
    <mergeCell ref="A2941:E2941"/>
    <mergeCell ref="A2942:E2942"/>
    <mergeCell ref="A2935:E2935"/>
    <mergeCell ref="A2936:E2936"/>
    <mergeCell ref="A2937:E2937"/>
    <mergeCell ref="A2938:E2938"/>
    <mergeCell ref="A2931:E2931"/>
    <mergeCell ref="A2932:E2932"/>
    <mergeCell ref="A2933:E2933"/>
    <mergeCell ref="A2934:E2934"/>
    <mergeCell ref="A2925:A2926"/>
    <mergeCell ref="C2925:C2926"/>
    <mergeCell ref="A2929:E2929"/>
    <mergeCell ref="A2930:E2930"/>
    <mergeCell ref="A2917:F2917"/>
    <mergeCell ref="A2918:F2918"/>
    <mergeCell ref="A2919:F2919"/>
    <mergeCell ref="A2921:E2921"/>
    <mergeCell ref="A2832:E2832"/>
    <mergeCell ref="A2833:E2833"/>
    <mergeCell ref="A2834:E2834"/>
    <mergeCell ref="A2837:B2837"/>
    <mergeCell ref="D2837:E2837"/>
    <mergeCell ref="A2828:E2828"/>
    <mergeCell ref="A2829:E2829"/>
    <mergeCell ref="A2830:E2830"/>
    <mergeCell ref="A2831:E2831"/>
    <mergeCell ref="A2824:E2824"/>
    <mergeCell ref="A2825:E2825"/>
    <mergeCell ref="A2826:E2826"/>
    <mergeCell ref="A2827:E2827"/>
    <mergeCell ref="A2820:E2820"/>
    <mergeCell ref="A2821:E2821"/>
    <mergeCell ref="A2822:E2822"/>
    <mergeCell ref="A2823:E2823"/>
    <mergeCell ref="A2816:E2816"/>
    <mergeCell ref="A2817:E2817"/>
    <mergeCell ref="A2818:E2818"/>
    <mergeCell ref="A2819:E2819"/>
    <mergeCell ref="A2812:E2812"/>
    <mergeCell ref="A2813:E2813"/>
    <mergeCell ref="A2814:E2814"/>
    <mergeCell ref="A2815:E2815"/>
    <mergeCell ref="A2808:E2808"/>
    <mergeCell ref="A2809:E2809"/>
    <mergeCell ref="A2810:E2810"/>
    <mergeCell ref="A2811:E2811"/>
    <mergeCell ref="A2801:A2803"/>
    <mergeCell ref="C2801:C2803"/>
    <mergeCell ref="A2806:E2806"/>
    <mergeCell ref="A2807:E2807"/>
    <mergeCell ref="A2794:F2794"/>
    <mergeCell ref="A2795:F2795"/>
    <mergeCell ref="A2797:E2797"/>
    <mergeCell ref="F2798:F2799"/>
    <mergeCell ref="A2778:E2778"/>
    <mergeCell ref="A2781:B2781"/>
    <mergeCell ref="D2781:E2781"/>
    <mergeCell ref="A2793:F2793"/>
    <mergeCell ref="A2774:E2774"/>
    <mergeCell ref="A2775:E2775"/>
    <mergeCell ref="A2776:E2776"/>
    <mergeCell ref="A2777:E2777"/>
    <mergeCell ref="A2770:E2770"/>
    <mergeCell ref="A2771:E2771"/>
    <mergeCell ref="A2772:E2772"/>
    <mergeCell ref="A2773:E2773"/>
    <mergeCell ref="A2766:E2766"/>
    <mergeCell ref="A2767:E2767"/>
    <mergeCell ref="A2768:E2768"/>
    <mergeCell ref="A2769:E2769"/>
    <mergeCell ref="A2762:E2762"/>
    <mergeCell ref="A2763:E2763"/>
    <mergeCell ref="A2764:E2764"/>
    <mergeCell ref="A2765:E2765"/>
    <mergeCell ref="A2758:E2758"/>
    <mergeCell ref="A2759:E2759"/>
    <mergeCell ref="A2760:E2760"/>
    <mergeCell ref="A2761:E2761"/>
    <mergeCell ref="A2754:E2754"/>
    <mergeCell ref="A2755:E2755"/>
    <mergeCell ref="A2756:E2756"/>
    <mergeCell ref="A2757:E2757"/>
    <mergeCell ref="A2750:E2750"/>
    <mergeCell ref="A2751:E2751"/>
    <mergeCell ref="A2752:E2752"/>
    <mergeCell ref="A2753:E2753"/>
    <mergeCell ref="A2746:E2746"/>
    <mergeCell ref="A2747:E2747"/>
    <mergeCell ref="A2748:E2748"/>
    <mergeCell ref="A2749:E2749"/>
    <mergeCell ref="A2739:A2741"/>
    <mergeCell ref="C2739:C2741"/>
    <mergeCell ref="A2744:E2744"/>
    <mergeCell ref="A2745:E2745"/>
    <mergeCell ref="A2731:F2731"/>
    <mergeCell ref="A2732:F2732"/>
    <mergeCell ref="A2733:F2733"/>
    <mergeCell ref="A2735:E2735"/>
    <mergeCell ref="A2651:B2651"/>
    <mergeCell ref="D2651:E2651"/>
    <mergeCell ref="A2645:E2645"/>
    <mergeCell ref="A2646:E2646"/>
    <mergeCell ref="A2647:E2647"/>
    <mergeCell ref="A2648:E2648"/>
    <mergeCell ref="A2641:E2641"/>
    <mergeCell ref="A2642:E2642"/>
    <mergeCell ref="A2643:E2643"/>
    <mergeCell ref="A2644:E2644"/>
    <mergeCell ref="A2637:E2637"/>
    <mergeCell ref="A2638:E2638"/>
    <mergeCell ref="A2639:E2639"/>
    <mergeCell ref="A2640:E2640"/>
    <mergeCell ref="A2633:E2633"/>
    <mergeCell ref="A2634:E2634"/>
    <mergeCell ref="A2635:E2635"/>
    <mergeCell ref="A2636:E2636"/>
    <mergeCell ref="A2629:E2629"/>
    <mergeCell ref="A2630:E2630"/>
    <mergeCell ref="A2631:E2631"/>
    <mergeCell ref="A2632:E2632"/>
    <mergeCell ref="A2625:E2625"/>
    <mergeCell ref="A2626:E2626"/>
    <mergeCell ref="A2627:E2627"/>
    <mergeCell ref="A2628:E2628"/>
    <mergeCell ref="A2621:E2621"/>
    <mergeCell ref="A2622:E2622"/>
    <mergeCell ref="A2623:E2623"/>
    <mergeCell ref="A2624:E2624"/>
    <mergeCell ref="F2612:F2613"/>
    <mergeCell ref="A2615:A2617"/>
    <mergeCell ref="C2615:C2617"/>
    <mergeCell ref="A2620:E2620"/>
    <mergeCell ref="A2607:F2607"/>
    <mergeCell ref="A2608:F2608"/>
    <mergeCell ref="A2609:F2609"/>
    <mergeCell ref="A2611:E2611"/>
    <mergeCell ref="A2469:E2469"/>
    <mergeCell ref="A2470:E2470"/>
    <mergeCell ref="A2471:E2471"/>
    <mergeCell ref="A2474:B2474"/>
    <mergeCell ref="D2474:E2474"/>
    <mergeCell ref="A2465:E2465"/>
    <mergeCell ref="A2466:E2466"/>
    <mergeCell ref="A2467:E2467"/>
    <mergeCell ref="A2468:E2468"/>
    <mergeCell ref="A2461:E2461"/>
    <mergeCell ref="A2462:E2462"/>
    <mergeCell ref="A2463:E2463"/>
    <mergeCell ref="A2464:E2464"/>
    <mergeCell ref="A2457:E2457"/>
    <mergeCell ref="A2458:E2458"/>
    <mergeCell ref="A2459:E2459"/>
    <mergeCell ref="A2460:E2460"/>
    <mergeCell ref="A2453:E2453"/>
    <mergeCell ref="A2454:E2454"/>
    <mergeCell ref="A2455:E2455"/>
    <mergeCell ref="A2456:E2456"/>
    <mergeCell ref="A2449:E2449"/>
    <mergeCell ref="A2450:E2450"/>
    <mergeCell ref="A2451:E2451"/>
    <mergeCell ref="A2452:E2452"/>
    <mergeCell ref="A2445:E2445"/>
    <mergeCell ref="A2446:E2446"/>
    <mergeCell ref="A2447:E2447"/>
    <mergeCell ref="A2448:E2448"/>
    <mergeCell ref="A2441:E2441"/>
    <mergeCell ref="A2442:E2442"/>
    <mergeCell ref="A2443:E2443"/>
    <mergeCell ref="A2444:E2444"/>
    <mergeCell ref="A2437:E2437"/>
    <mergeCell ref="A2438:E2438"/>
    <mergeCell ref="A2439:E2439"/>
    <mergeCell ref="A2440:E2440"/>
    <mergeCell ref="A2429:A2431"/>
    <mergeCell ref="C2429:C2431"/>
    <mergeCell ref="A2435:E2435"/>
    <mergeCell ref="A2436:E2436"/>
    <mergeCell ref="A2421:F2421"/>
    <mergeCell ref="A2422:F2422"/>
    <mergeCell ref="A2423:F2423"/>
    <mergeCell ref="A2425:E2425"/>
    <mergeCell ref="A2406:E2406"/>
    <mergeCell ref="A2407:E2407"/>
    <mergeCell ref="A2410:B2410"/>
    <mergeCell ref="D2410:E2410"/>
    <mergeCell ref="A2402:E2402"/>
    <mergeCell ref="A2403:E2403"/>
    <mergeCell ref="A2404:E2404"/>
    <mergeCell ref="A2405:E2405"/>
    <mergeCell ref="A2398:E2398"/>
    <mergeCell ref="A2399:E2399"/>
    <mergeCell ref="A2400:E2400"/>
    <mergeCell ref="A2401:E2401"/>
    <mergeCell ref="A2394:E2394"/>
    <mergeCell ref="A2395:E2395"/>
    <mergeCell ref="A2396:E2396"/>
    <mergeCell ref="A2397:E2397"/>
    <mergeCell ref="A2390:E2390"/>
    <mergeCell ref="A2391:E2391"/>
    <mergeCell ref="A2392:E2392"/>
    <mergeCell ref="A2393:E2393"/>
    <mergeCell ref="A2386:E2386"/>
    <mergeCell ref="A2387:E2387"/>
    <mergeCell ref="A2388:E2388"/>
    <mergeCell ref="A2389:E2389"/>
    <mergeCell ref="A2382:E2382"/>
    <mergeCell ref="A2383:E2383"/>
    <mergeCell ref="A2384:E2384"/>
    <mergeCell ref="A2385:E2385"/>
    <mergeCell ref="A2378:E2378"/>
    <mergeCell ref="A2379:E2379"/>
    <mergeCell ref="A2380:E2380"/>
    <mergeCell ref="A2381:E2381"/>
    <mergeCell ref="A2374:E2374"/>
    <mergeCell ref="A2375:E2375"/>
    <mergeCell ref="A2376:E2376"/>
    <mergeCell ref="A2377:E2377"/>
    <mergeCell ref="A2367:A2369"/>
    <mergeCell ref="C2367:C2369"/>
    <mergeCell ref="A2372:E2372"/>
    <mergeCell ref="A2373:E2373"/>
    <mergeCell ref="A2359:F2359"/>
    <mergeCell ref="A2360:F2360"/>
    <mergeCell ref="A2361:F2361"/>
    <mergeCell ref="A2363:E2363"/>
    <mergeCell ref="A2286:B2286"/>
    <mergeCell ref="D2286:E2286"/>
    <mergeCell ref="A2280:E2280"/>
    <mergeCell ref="A2281:E2281"/>
    <mergeCell ref="A2282:E2282"/>
    <mergeCell ref="A2283:E2283"/>
    <mergeCell ref="A2276:E2276"/>
    <mergeCell ref="A2277:E2277"/>
    <mergeCell ref="A2278:E2278"/>
    <mergeCell ref="A2279:E2279"/>
    <mergeCell ref="A2272:E2272"/>
    <mergeCell ref="A2273:E2273"/>
    <mergeCell ref="A2274:E2274"/>
    <mergeCell ref="A2275:E2275"/>
    <mergeCell ref="A2268:E2268"/>
    <mergeCell ref="A2269:E2269"/>
    <mergeCell ref="A2270:E2270"/>
    <mergeCell ref="A2271:E2271"/>
    <mergeCell ref="A2264:E2264"/>
    <mergeCell ref="A2265:E2265"/>
    <mergeCell ref="A2266:E2266"/>
    <mergeCell ref="A2267:E2267"/>
    <mergeCell ref="A2260:E2260"/>
    <mergeCell ref="A2261:E2261"/>
    <mergeCell ref="A2262:E2262"/>
    <mergeCell ref="A2263:E2263"/>
    <mergeCell ref="A2256:E2256"/>
    <mergeCell ref="A2257:E2257"/>
    <mergeCell ref="A2258:E2258"/>
    <mergeCell ref="A2259:E2259"/>
    <mergeCell ref="A2252:E2252"/>
    <mergeCell ref="A2253:E2253"/>
    <mergeCell ref="A2254:E2254"/>
    <mergeCell ref="A2255:E2255"/>
    <mergeCell ref="A2248:E2248"/>
    <mergeCell ref="A2249:E2249"/>
    <mergeCell ref="A2250:E2250"/>
    <mergeCell ref="A2251:E2251"/>
    <mergeCell ref="A2238:F2238"/>
    <mergeCell ref="A2240:E2240"/>
    <mergeCell ref="A2244:A2245"/>
    <mergeCell ref="C2244:C2245"/>
    <mergeCell ref="A2217:B2217"/>
    <mergeCell ref="D2217:E2217"/>
    <mergeCell ref="A2236:F2236"/>
    <mergeCell ref="A2237:F2237"/>
    <mergeCell ref="A2211:E2211"/>
    <mergeCell ref="A2212:E2212"/>
    <mergeCell ref="A2213:E2213"/>
    <mergeCell ref="A2214:E2214"/>
    <mergeCell ref="A2207:E2207"/>
    <mergeCell ref="A2208:E2208"/>
    <mergeCell ref="A2209:E2209"/>
    <mergeCell ref="A2210:E2210"/>
    <mergeCell ref="A2203:E2203"/>
    <mergeCell ref="A2204:E2204"/>
    <mergeCell ref="A2205:E2205"/>
    <mergeCell ref="A2206:E2206"/>
    <mergeCell ref="A2199:E2199"/>
    <mergeCell ref="A2200:E2200"/>
    <mergeCell ref="A2201:E2201"/>
    <mergeCell ref="A2202:E2202"/>
    <mergeCell ref="A2195:E2195"/>
    <mergeCell ref="A2196:E2196"/>
    <mergeCell ref="A2197:E2197"/>
    <mergeCell ref="A2198:E2198"/>
    <mergeCell ref="A2191:E2191"/>
    <mergeCell ref="A2192:E2192"/>
    <mergeCell ref="A2193:E2193"/>
    <mergeCell ref="A2194:E2194"/>
    <mergeCell ref="A2187:E2187"/>
    <mergeCell ref="A2188:E2188"/>
    <mergeCell ref="A2189:E2189"/>
    <mergeCell ref="A2190:E2190"/>
    <mergeCell ref="F2178:F2179"/>
    <mergeCell ref="A2181:A2183"/>
    <mergeCell ref="C2181:C2183"/>
    <mergeCell ref="A2186:E2186"/>
    <mergeCell ref="A2173:F2173"/>
    <mergeCell ref="A2174:F2174"/>
    <mergeCell ref="A2175:F2175"/>
    <mergeCell ref="A2177:E2177"/>
    <mergeCell ref="A2093:B2093"/>
    <mergeCell ref="D2093:E2093"/>
    <mergeCell ref="A2087:E2087"/>
    <mergeCell ref="A2088:E2088"/>
    <mergeCell ref="A2089:E2089"/>
    <mergeCell ref="A2090:E2090"/>
    <mergeCell ref="A2083:E2083"/>
    <mergeCell ref="A2084:E2084"/>
    <mergeCell ref="A2085:E2085"/>
    <mergeCell ref="A2086:E2086"/>
    <mergeCell ref="A2079:E2079"/>
    <mergeCell ref="A2080:E2080"/>
    <mergeCell ref="A2081:E2081"/>
    <mergeCell ref="A2082:E2082"/>
    <mergeCell ref="A2075:E2075"/>
    <mergeCell ref="A2076:E2076"/>
    <mergeCell ref="A2077:E2077"/>
    <mergeCell ref="A2078:E2078"/>
    <mergeCell ref="A2071:E2071"/>
    <mergeCell ref="A2072:E2072"/>
    <mergeCell ref="A2073:E2073"/>
    <mergeCell ref="A2074:E2074"/>
    <mergeCell ref="A2067:E2067"/>
    <mergeCell ref="A2068:E2068"/>
    <mergeCell ref="A2069:E2069"/>
    <mergeCell ref="A2070:E2070"/>
    <mergeCell ref="A2063:E2063"/>
    <mergeCell ref="A2064:E2064"/>
    <mergeCell ref="A2065:E2065"/>
    <mergeCell ref="A2066:E2066"/>
    <mergeCell ref="F2055:F2056"/>
    <mergeCell ref="A2058:A2059"/>
    <mergeCell ref="C2058:C2059"/>
    <mergeCell ref="A2062:E2062"/>
    <mergeCell ref="A2050:F2050"/>
    <mergeCell ref="A2051:F2051"/>
    <mergeCell ref="A2052:F2052"/>
    <mergeCell ref="A2054:E2054"/>
    <mergeCell ref="A1972:E1972"/>
    <mergeCell ref="A1973:E1973"/>
    <mergeCell ref="A1974:E1974"/>
    <mergeCell ref="A1977:B1977"/>
    <mergeCell ref="D1977:E1977"/>
    <mergeCell ref="A1968:E1968"/>
    <mergeCell ref="A1969:E1969"/>
    <mergeCell ref="A1970:E1970"/>
    <mergeCell ref="A1971:E1971"/>
    <mergeCell ref="A1964:E1964"/>
    <mergeCell ref="A1965:E1965"/>
    <mergeCell ref="A1966:E1966"/>
    <mergeCell ref="A1967:E1967"/>
    <mergeCell ref="A1960:E1960"/>
    <mergeCell ref="A1961:E1961"/>
    <mergeCell ref="A1962:E1962"/>
    <mergeCell ref="A1963:E1963"/>
    <mergeCell ref="A1956:E1956"/>
    <mergeCell ref="A1957:E1957"/>
    <mergeCell ref="A1958:E1958"/>
    <mergeCell ref="A1959:E1959"/>
    <mergeCell ref="A1952:E1952"/>
    <mergeCell ref="A1953:E1953"/>
    <mergeCell ref="A1954:E1954"/>
    <mergeCell ref="A1955:E1955"/>
    <mergeCell ref="A1948:E1948"/>
    <mergeCell ref="A1949:E1949"/>
    <mergeCell ref="A1950:E1950"/>
    <mergeCell ref="A1951:E1951"/>
    <mergeCell ref="A1944:E1944"/>
    <mergeCell ref="A1945:E1945"/>
    <mergeCell ref="A1946:E1946"/>
    <mergeCell ref="A1947:E1947"/>
    <mergeCell ref="A1940:E1940"/>
    <mergeCell ref="A1941:E1941"/>
    <mergeCell ref="A1942:E1942"/>
    <mergeCell ref="A1943:E1943"/>
    <mergeCell ref="A1933:A1934"/>
    <mergeCell ref="C1933:C1934"/>
    <mergeCell ref="A1938:E1938"/>
    <mergeCell ref="A1939:E1939"/>
    <mergeCell ref="A1925:F1925"/>
    <mergeCell ref="A1926:F1926"/>
    <mergeCell ref="A1927:F1927"/>
    <mergeCell ref="A1929:E1929"/>
    <mergeCell ref="A1854:B1854"/>
    <mergeCell ref="D1854:E1854"/>
    <mergeCell ref="A1855:E1855"/>
    <mergeCell ref="A1848:E1848"/>
    <mergeCell ref="A1849:E1849"/>
    <mergeCell ref="A1850:E1850"/>
    <mergeCell ref="A1851:E1851"/>
    <mergeCell ref="A1844:E1844"/>
    <mergeCell ref="A1845:E1845"/>
    <mergeCell ref="A1846:E1846"/>
    <mergeCell ref="A1847:E1847"/>
    <mergeCell ref="A1840:E1840"/>
    <mergeCell ref="A1841:E1841"/>
    <mergeCell ref="A1842:E1842"/>
    <mergeCell ref="A1843:E1843"/>
    <mergeCell ref="A1836:E1836"/>
    <mergeCell ref="A1837:E1837"/>
    <mergeCell ref="A1838:E1838"/>
    <mergeCell ref="A1839:E1839"/>
    <mergeCell ref="A1832:E1832"/>
    <mergeCell ref="A1833:E1833"/>
    <mergeCell ref="A1834:E1834"/>
    <mergeCell ref="A1835:E1835"/>
    <mergeCell ref="A1828:E1828"/>
    <mergeCell ref="A1829:E1829"/>
    <mergeCell ref="A1830:E1830"/>
    <mergeCell ref="A1831:E1831"/>
    <mergeCell ref="A1824:E1824"/>
    <mergeCell ref="A1825:E1825"/>
    <mergeCell ref="A1826:E1826"/>
    <mergeCell ref="A1827:E1827"/>
    <mergeCell ref="A1820:E1820"/>
    <mergeCell ref="A1821:E1821"/>
    <mergeCell ref="A1822:E1822"/>
    <mergeCell ref="A1823:E1823"/>
    <mergeCell ref="A1816:E1816"/>
    <mergeCell ref="A1817:E1817"/>
    <mergeCell ref="A1818:E1818"/>
    <mergeCell ref="A1819:E1819"/>
    <mergeCell ref="A1806:E1806"/>
    <mergeCell ref="A1810:A1811"/>
    <mergeCell ref="C1810:C1811"/>
    <mergeCell ref="A1815:E1815"/>
    <mergeCell ref="A1801:F1801"/>
    <mergeCell ref="A1802:F1802"/>
    <mergeCell ref="A1803:F1803"/>
    <mergeCell ref="A1804:F1804"/>
    <mergeCell ref="A1664:E1664"/>
    <mergeCell ref="A1665:E1665"/>
    <mergeCell ref="A1668:B1668"/>
    <mergeCell ref="D1668:E1668"/>
    <mergeCell ref="A1660:E1660"/>
    <mergeCell ref="A1661:E1661"/>
    <mergeCell ref="A1662:E1662"/>
    <mergeCell ref="A1663:E1663"/>
    <mergeCell ref="A1656:E1656"/>
    <mergeCell ref="A1657:E1657"/>
    <mergeCell ref="A1658:E1658"/>
    <mergeCell ref="A1659:E1659"/>
    <mergeCell ref="A1652:E1652"/>
    <mergeCell ref="A1653:E1653"/>
    <mergeCell ref="A1654:E1654"/>
    <mergeCell ref="A1655:E1655"/>
    <mergeCell ref="A1648:E1648"/>
    <mergeCell ref="A1649:E1649"/>
    <mergeCell ref="A1650:E1650"/>
    <mergeCell ref="A1651:E1651"/>
    <mergeCell ref="A1644:E1644"/>
    <mergeCell ref="A1645:E1645"/>
    <mergeCell ref="A1646:E1646"/>
    <mergeCell ref="A1647:E1647"/>
    <mergeCell ref="A1640:E1640"/>
    <mergeCell ref="A1641:E1641"/>
    <mergeCell ref="A1642:E1642"/>
    <mergeCell ref="A1643:E1643"/>
    <mergeCell ref="A1636:E1636"/>
    <mergeCell ref="A1637:E1637"/>
    <mergeCell ref="A1638:E1638"/>
    <mergeCell ref="A1639:E1639"/>
    <mergeCell ref="A1632:E1632"/>
    <mergeCell ref="A1633:E1633"/>
    <mergeCell ref="A1634:E1634"/>
    <mergeCell ref="A1635:E1635"/>
    <mergeCell ref="A1626:A1627"/>
    <mergeCell ref="C1626:C1627"/>
    <mergeCell ref="A1630:E1630"/>
    <mergeCell ref="A1631:E1631"/>
    <mergeCell ref="A1618:F1618"/>
    <mergeCell ref="A1619:F1619"/>
    <mergeCell ref="A1620:F1620"/>
    <mergeCell ref="A1622:E1622"/>
    <mergeCell ref="A1539:E1539"/>
    <mergeCell ref="A1540:E1540"/>
    <mergeCell ref="A1543:B1543"/>
    <mergeCell ref="D1543:E1543"/>
    <mergeCell ref="A1535:E1535"/>
    <mergeCell ref="A1536:E1536"/>
    <mergeCell ref="A1537:E1537"/>
    <mergeCell ref="A1538:E1538"/>
    <mergeCell ref="A1531:E1531"/>
    <mergeCell ref="A1532:E1532"/>
    <mergeCell ref="A1533:E1533"/>
    <mergeCell ref="A1534:E1534"/>
    <mergeCell ref="A1527:E1527"/>
    <mergeCell ref="A1528:E1528"/>
    <mergeCell ref="A1529:E1529"/>
    <mergeCell ref="A1530:E1530"/>
    <mergeCell ref="A1523:E1523"/>
    <mergeCell ref="A1524:E1524"/>
    <mergeCell ref="A1525:E1525"/>
    <mergeCell ref="A1526:E1526"/>
    <mergeCell ref="A1519:E1519"/>
    <mergeCell ref="A1520:E1520"/>
    <mergeCell ref="A1521:E1521"/>
    <mergeCell ref="A1522:E1522"/>
    <mergeCell ref="A1515:E1515"/>
    <mergeCell ref="A1516:E1516"/>
    <mergeCell ref="A1517:E1517"/>
    <mergeCell ref="A1518:E1518"/>
    <mergeCell ref="A1511:E1511"/>
    <mergeCell ref="A1512:E1512"/>
    <mergeCell ref="A1513:E1513"/>
    <mergeCell ref="A1514:E1514"/>
    <mergeCell ref="A1507:E1507"/>
    <mergeCell ref="A1508:E1508"/>
    <mergeCell ref="A1509:E1509"/>
    <mergeCell ref="A1510:E1510"/>
    <mergeCell ref="A1501:A1502"/>
    <mergeCell ref="C1501:C1502"/>
    <mergeCell ref="A1505:E1505"/>
    <mergeCell ref="A1506:E1506"/>
    <mergeCell ref="A1493:F1493"/>
    <mergeCell ref="A1494:F1494"/>
    <mergeCell ref="A1495:F1495"/>
    <mergeCell ref="A1497:E1497"/>
    <mergeCell ref="A1478:E1478"/>
    <mergeCell ref="A1479:E1479"/>
    <mergeCell ref="A1482:B1482"/>
    <mergeCell ref="D1482:E1482"/>
    <mergeCell ref="A1474:E1474"/>
    <mergeCell ref="A1475:E1475"/>
    <mergeCell ref="A1476:E1476"/>
    <mergeCell ref="A1477:E1477"/>
    <mergeCell ref="A1470:E1470"/>
    <mergeCell ref="A1471:E1471"/>
    <mergeCell ref="A1472:E1472"/>
    <mergeCell ref="A1473:E1473"/>
    <mergeCell ref="A1466:E1466"/>
    <mergeCell ref="A1467:E1467"/>
    <mergeCell ref="A1468:E1468"/>
    <mergeCell ref="A1469:E1469"/>
    <mergeCell ref="A1462:E1462"/>
    <mergeCell ref="A1463:E1463"/>
    <mergeCell ref="A1464:E1464"/>
    <mergeCell ref="A1465:E1465"/>
    <mergeCell ref="A1458:E1458"/>
    <mergeCell ref="A1459:E1459"/>
    <mergeCell ref="A1460:E1460"/>
    <mergeCell ref="A1461:E1461"/>
    <mergeCell ref="A1454:E1454"/>
    <mergeCell ref="A1455:E1455"/>
    <mergeCell ref="A1456:E1456"/>
    <mergeCell ref="A1457:E1457"/>
    <mergeCell ref="A1450:E1450"/>
    <mergeCell ref="A1451:E1451"/>
    <mergeCell ref="A1452:E1452"/>
    <mergeCell ref="A1453:E1453"/>
    <mergeCell ref="A1446:E1446"/>
    <mergeCell ref="A1447:E1447"/>
    <mergeCell ref="A1448:E1448"/>
    <mergeCell ref="A1449:E1449"/>
    <mergeCell ref="A1440:A1441"/>
    <mergeCell ref="C1440:C1441"/>
    <mergeCell ref="A1444:E1444"/>
    <mergeCell ref="A1445:E1445"/>
    <mergeCell ref="A1432:F1432"/>
    <mergeCell ref="A1433:F1433"/>
    <mergeCell ref="A1434:F1434"/>
    <mergeCell ref="A1436:E1436"/>
    <mergeCell ref="A1354:E1354"/>
    <mergeCell ref="A1355:E1355"/>
    <mergeCell ref="A1358:B1358"/>
    <mergeCell ref="D1358:E1358"/>
    <mergeCell ref="A1350:E1350"/>
    <mergeCell ref="A1351:E1351"/>
    <mergeCell ref="A1352:E1352"/>
    <mergeCell ref="A1353:E1353"/>
    <mergeCell ref="A1346:E1346"/>
    <mergeCell ref="A1347:E1347"/>
    <mergeCell ref="A1348:E1348"/>
    <mergeCell ref="A1349:E1349"/>
    <mergeCell ref="A1342:E1342"/>
    <mergeCell ref="A1343:E1343"/>
    <mergeCell ref="A1344:E1344"/>
    <mergeCell ref="A1345:E1345"/>
    <mergeCell ref="A1338:E1338"/>
    <mergeCell ref="A1339:E1339"/>
    <mergeCell ref="A1340:E1340"/>
    <mergeCell ref="A1341:E1341"/>
    <mergeCell ref="A1334:E1334"/>
    <mergeCell ref="A1335:E1335"/>
    <mergeCell ref="A1336:E1336"/>
    <mergeCell ref="A1337:E1337"/>
    <mergeCell ref="A1330:E1330"/>
    <mergeCell ref="A1331:E1331"/>
    <mergeCell ref="A1332:E1332"/>
    <mergeCell ref="A1333:E1333"/>
    <mergeCell ref="A1326:E1326"/>
    <mergeCell ref="A1327:E1327"/>
    <mergeCell ref="A1328:E1328"/>
    <mergeCell ref="A1329:E1329"/>
    <mergeCell ref="A1322:E1322"/>
    <mergeCell ref="A1323:E1323"/>
    <mergeCell ref="A1324:E1324"/>
    <mergeCell ref="A1325:E1325"/>
    <mergeCell ref="A1316:A1317"/>
    <mergeCell ref="C1316:C1317"/>
    <mergeCell ref="A1320:E1320"/>
    <mergeCell ref="A1321:E1321"/>
    <mergeCell ref="A1308:F1308"/>
    <mergeCell ref="A1309:F1309"/>
    <mergeCell ref="A1310:F1310"/>
    <mergeCell ref="A1312:E1312"/>
    <mergeCell ref="A1292:E1292"/>
    <mergeCell ref="A1293:E1293"/>
    <mergeCell ref="A1296:B1296"/>
    <mergeCell ref="D1296:E1296"/>
    <mergeCell ref="A1288:E1288"/>
    <mergeCell ref="A1289:E1289"/>
    <mergeCell ref="A1290:E1290"/>
    <mergeCell ref="A1291:E1291"/>
    <mergeCell ref="A1284:E1284"/>
    <mergeCell ref="A1285:E1285"/>
    <mergeCell ref="A1286:E1286"/>
    <mergeCell ref="A1287:E1287"/>
    <mergeCell ref="A1280:E1280"/>
    <mergeCell ref="A1281:E1281"/>
    <mergeCell ref="A1282:E1282"/>
    <mergeCell ref="A1283:E1283"/>
    <mergeCell ref="A1276:E1276"/>
    <mergeCell ref="A1277:E1277"/>
    <mergeCell ref="A1278:E1278"/>
    <mergeCell ref="A1279:E1279"/>
    <mergeCell ref="A1272:E1272"/>
    <mergeCell ref="A1273:E1273"/>
    <mergeCell ref="A1274:E1274"/>
    <mergeCell ref="A1275:E1275"/>
    <mergeCell ref="A1268:E1268"/>
    <mergeCell ref="A1269:E1269"/>
    <mergeCell ref="A1270:E1270"/>
    <mergeCell ref="A1271:E1271"/>
    <mergeCell ref="A1264:E1264"/>
    <mergeCell ref="A1265:E1265"/>
    <mergeCell ref="A1266:E1266"/>
    <mergeCell ref="A1267:E1267"/>
    <mergeCell ref="A1260:E1260"/>
    <mergeCell ref="A1261:E1261"/>
    <mergeCell ref="A1262:E1262"/>
    <mergeCell ref="A1263:E1263"/>
    <mergeCell ref="A1254:A1255"/>
    <mergeCell ref="C1254:C1255"/>
    <mergeCell ref="A1258:E1258"/>
    <mergeCell ref="A1259:E1259"/>
    <mergeCell ref="A1246:F1246"/>
    <mergeCell ref="A1247:F1247"/>
    <mergeCell ref="A1248:F1248"/>
    <mergeCell ref="A1250:E1250"/>
    <mergeCell ref="A1168:E1168"/>
    <mergeCell ref="A1169:E1169"/>
    <mergeCell ref="A1172:B1172"/>
    <mergeCell ref="D1172:E1172"/>
    <mergeCell ref="A1164:E1164"/>
    <mergeCell ref="A1165:E1165"/>
    <mergeCell ref="A1166:E1166"/>
    <mergeCell ref="A1167:E1167"/>
    <mergeCell ref="A1160:E1160"/>
    <mergeCell ref="A1161:E1161"/>
    <mergeCell ref="A1162:E1162"/>
    <mergeCell ref="A1163:E1163"/>
    <mergeCell ref="A1156:E1156"/>
    <mergeCell ref="A1157:E1157"/>
    <mergeCell ref="A1158:E1158"/>
    <mergeCell ref="A1159:E1159"/>
    <mergeCell ref="A1152:E1152"/>
    <mergeCell ref="A1153:E1153"/>
    <mergeCell ref="A1154:E1154"/>
    <mergeCell ref="A1155:E1155"/>
    <mergeCell ref="A1148:E1148"/>
    <mergeCell ref="A1149:E1149"/>
    <mergeCell ref="A1150:E1150"/>
    <mergeCell ref="A1151:E1151"/>
    <mergeCell ref="A1144:E1144"/>
    <mergeCell ref="A1145:E1145"/>
    <mergeCell ref="A1146:E1146"/>
    <mergeCell ref="A1147:E1147"/>
    <mergeCell ref="A1140:E1140"/>
    <mergeCell ref="A1141:E1141"/>
    <mergeCell ref="A1142:E1142"/>
    <mergeCell ref="A1143:E1143"/>
    <mergeCell ref="A1136:E1136"/>
    <mergeCell ref="A1137:E1137"/>
    <mergeCell ref="A1138:E1138"/>
    <mergeCell ref="A1139:E1139"/>
    <mergeCell ref="A1130:A1131"/>
    <mergeCell ref="C1130:C1131"/>
    <mergeCell ref="A1134:E1134"/>
    <mergeCell ref="A1135:E1135"/>
    <mergeCell ref="A1122:F1122"/>
    <mergeCell ref="A1123:F1123"/>
    <mergeCell ref="A1124:F1124"/>
    <mergeCell ref="A1126:E1126"/>
    <mergeCell ref="A1047:B1047"/>
    <mergeCell ref="D1047:E1047"/>
    <mergeCell ref="A1041:E1041"/>
    <mergeCell ref="A1042:E1042"/>
    <mergeCell ref="A1043:E1043"/>
    <mergeCell ref="A1044:E1044"/>
    <mergeCell ref="A1037:E1037"/>
    <mergeCell ref="A1038:E1038"/>
    <mergeCell ref="A1039:E1039"/>
    <mergeCell ref="A1040:E1040"/>
    <mergeCell ref="A1033:E1033"/>
    <mergeCell ref="A1034:E1034"/>
    <mergeCell ref="A1035:E1035"/>
    <mergeCell ref="A1036:E1036"/>
    <mergeCell ref="A1029:E1029"/>
    <mergeCell ref="A1030:E1030"/>
    <mergeCell ref="A1031:E1031"/>
    <mergeCell ref="A1032:E1032"/>
    <mergeCell ref="A1025:E1025"/>
    <mergeCell ref="A1026:E1026"/>
    <mergeCell ref="A1027:E1027"/>
    <mergeCell ref="A1028:E1028"/>
    <mergeCell ref="A1021:E1021"/>
    <mergeCell ref="A1022:E1022"/>
    <mergeCell ref="A1023:E1023"/>
    <mergeCell ref="A1024:E1024"/>
    <mergeCell ref="A1017:E1017"/>
    <mergeCell ref="A1018:E1018"/>
    <mergeCell ref="A1019:E1019"/>
    <mergeCell ref="A1020:E1020"/>
    <mergeCell ref="A1013:E1013"/>
    <mergeCell ref="A1014:E1014"/>
    <mergeCell ref="A1015:E1015"/>
    <mergeCell ref="A1016:E1016"/>
    <mergeCell ref="A1009:E1009"/>
    <mergeCell ref="A1010:E1010"/>
    <mergeCell ref="A1011:E1011"/>
    <mergeCell ref="A1012:E1012"/>
    <mergeCell ref="A999:F999"/>
    <mergeCell ref="A1001:E1001"/>
    <mergeCell ref="A1005:A1006"/>
    <mergeCell ref="C1005:C1006"/>
    <mergeCell ref="A986:B986"/>
    <mergeCell ref="D986:E986"/>
    <mergeCell ref="A997:F997"/>
    <mergeCell ref="A998:F998"/>
    <mergeCell ref="A966:E966"/>
    <mergeCell ref="A983:E983"/>
    <mergeCell ref="A982:E982"/>
    <mergeCell ref="A981:E981"/>
    <mergeCell ref="A980:E980"/>
    <mergeCell ref="A979:E979"/>
    <mergeCell ref="A978:E978"/>
    <mergeCell ref="A977:E977"/>
    <mergeCell ref="A976:E976"/>
    <mergeCell ref="A975:E975"/>
    <mergeCell ref="A970:E970"/>
    <mergeCell ref="A969:E969"/>
    <mergeCell ref="A968:E968"/>
    <mergeCell ref="A967:E967"/>
    <mergeCell ref="A974:E974"/>
    <mergeCell ref="A973:E973"/>
    <mergeCell ref="A972:E972"/>
    <mergeCell ref="A971:E971"/>
    <mergeCell ref="A951:E951"/>
    <mergeCell ref="A950:E950"/>
    <mergeCell ref="A949:E949"/>
    <mergeCell ref="A965:E965"/>
    <mergeCell ref="A964:E964"/>
    <mergeCell ref="A963:E963"/>
    <mergeCell ref="A962:E962"/>
    <mergeCell ref="A961:E961"/>
    <mergeCell ref="A960:E960"/>
    <mergeCell ref="C944:C946"/>
    <mergeCell ref="A944:A946"/>
    <mergeCell ref="A959:E959"/>
    <mergeCell ref="A958:E958"/>
    <mergeCell ref="A957:E957"/>
    <mergeCell ref="A956:E956"/>
    <mergeCell ref="A955:E955"/>
    <mergeCell ref="A954:E954"/>
    <mergeCell ref="A953:E953"/>
    <mergeCell ref="A952:E952"/>
    <mergeCell ref="A936:F936"/>
    <mergeCell ref="A937:F937"/>
    <mergeCell ref="A938:F938"/>
    <mergeCell ref="A940:E940"/>
    <mergeCell ref="A855:E855"/>
    <mergeCell ref="A854:E854"/>
    <mergeCell ref="A853:E853"/>
    <mergeCell ref="A862:B862"/>
    <mergeCell ref="D862:E862"/>
    <mergeCell ref="A859:E859"/>
    <mergeCell ref="A858:E858"/>
    <mergeCell ref="A857:E857"/>
    <mergeCell ref="A856:E856"/>
    <mergeCell ref="A843:E843"/>
    <mergeCell ref="A852:E852"/>
    <mergeCell ref="A851:E851"/>
    <mergeCell ref="A850:E850"/>
    <mergeCell ref="A849:E849"/>
    <mergeCell ref="A848:E848"/>
    <mergeCell ref="A847:E847"/>
    <mergeCell ref="A846:E846"/>
    <mergeCell ref="A845:E845"/>
    <mergeCell ref="A844:E844"/>
    <mergeCell ref="A832:E832"/>
    <mergeCell ref="A831:E831"/>
    <mergeCell ref="A842:E842"/>
    <mergeCell ref="A841:E841"/>
    <mergeCell ref="A840:E840"/>
    <mergeCell ref="A839:E839"/>
    <mergeCell ref="A838:E838"/>
    <mergeCell ref="A837:E837"/>
    <mergeCell ref="A836:E836"/>
    <mergeCell ref="A835:E835"/>
    <mergeCell ref="A834:E834"/>
    <mergeCell ref="A833:E833"/>
    <mergeCell ref="C819:C821"/>
    <mergeCell ref="A819:A821"/>
    <mergeCell ref="A830:E830"/>
    <mergeCell ref="A829:E829"/>
    <mergeCell ref="A828:E828"/>
    <mergeCell ref="A827:E827"/>
    <mergeCell ref="A826:E826"/>
    <mergeCell ref="A825:E825"/>
    <mergeCell ref="A824:E824"/>
    <mergeCell ref="A813:F813"/>
    <mergeCell ref="A812:F812"/>
    <mergeCell ref="A811:F811"/>
    <mergeCell ref="A815:E815"/>
    <mergeCell ref="A718:E718"/>
    <mergeCell ref="A717:E717"/>
    <mergeCell ref="A729:B729"/>
    <mergeCell ref="D729:E729"/>
    <mergeCell ref="A699:E699"/>
    <mergeCell ref="A698:E698"/>
    <mergeCell ref="A726:E726"/>
    <mergeCell ref="A725:E725"/>
    <mergeCell ref="A724:E724"/>
    <mergeCell ref="A723:E723"/>
    <mergeCell ref="A722:E722"/>
    <mergeCell ref="A721:E721"/>
    <mergeCell ref="A720:E720"/>
    <mergeCell ref="A719:E719"/>
    <mergeCell ref="A703:E703"/>
    <mergeCell ref="A702:E702"/>
    <mergeCell ref="A701:E701"/>
    <mergeCell ref="A700:E700"/>
    <mergeCell ref="A707:E707"/>
    <mergeCell ref="A706:E706"/>
    <mergeCell ref="A705:E705"/>
    <mergeCell ref="A704:E704"/>
    <mergeCell ref="F691:F692"/>
    <mergeCell ref="C694:C695"/>
    <mergeCell ref="A694:A695"/>
    <mergeCell ref="A714:E714"/>
    <mergeCell ref="A713:E713"/>
    <mergeCell ref="A712:E712"/>
    <mergeCell ref="A711:E711"/>
    <mergeCell ref="A710:E710"/>
    <mergeCell ref="A709:E709"/>
    <mergeCell ref="A708:E708"/>
    <mergeCell ref="A686:F686"/>
    <mergeCell ref="A687:F687"/>
    <mergeCell ref="A688:F688"/>
    <mergeCell ref="A690:E690"/>
    <mergeCell ref="A598:E598"/>
    <mergeCell ref="A597:E597"/>
    <mergeCell ref="A608:B608"/>
    <mergeCell ref="D608:E608"/>
    <mergeCell ref="A589:E589"/>
    <mergeCell ref="A588:E588"/>
    <mergeCell ref="A587:E587"/>
    <mergeCell ref="A605:E605"/>
    <mergeCell ref="A604:E604"/>
    <mergeCell ref="A603:E603"/>
    <mergeCell ref="A602:E602"/>
    <mergeCell ref="A601:E601"/>
    <mergeCell ref="A600:E600"/>
    <mergeCell ref="A599:E599"/>
    <mergeCell ref="A579:E579"/>
    <mergeCell ref="A578:E578"/>
    <mergeCell ref="A577:E577"/>
    <mergeCell ref="A596:E596"/>
    <mergeCell ref="A595:E595"/>
    <mergeCell ref="A594:E594"/>
    <mergeCell ref="A593:E593"/>
    <mergeCell ref="A592:E592"/>
    <mergeCell ref="A591:E591"/>
    <mergeCell ref="A590:E590"/>
    <mergeCell ref="F570:F571"/>
    <mergeCell ref="C573:C574"/>
    <mergeCell ref="A573:A574"/>
    <mergeCell ref="A586:E586"/>
    <mergeCell ref="A585:E585"/>
    <mergeCell ref="A584:E584"/>
    <mergeCell ref="A583:E583"/>
    <mergeCell ref="A582:E582"/>
    <mergeCell ref="A581:E581"/>
    <mergeCell ref="A580:E580"/>
    <mergeCell ref="A565:F565"/>
    <mergeCell ref="A566:F566"/>
    <mergeCell ref="A567:F567"/>
    <mergeCell ref="A569:E569"/>
    <mergeCell ref="A466:E466"/>
    <mergeCell ref="A481:B481"/>
    <mergeCell ref="D481:E481"/>
    <mergeCell ref="A470:E470"/>
    <mergeCell ref="A469:E469"/>
    <mergeCell ref="A468:E468"/>
    <mergeCell ref="A467:E467"/>
    <mergeCell ref="A474:E474"/>
    <mergeCell ref="A473:E473"/>
    <mergeCell ref="A472:E472"/>
    <mergeCell ref="A471:E471"/>
    <mergeCell ref="A478:E478"/>
    <mergeCell ref="A477:E477"/>
    <mergeCell ref="A476:E476"/>
    <mergeCell ref="A475:E475"/>
    <mergeCell ref="A454:E454"/>
    <mergeCell ref="A453:E453"/>
    <mergeCell ref="A452:E452"/>
    <mergeCell ref="A451:E451"/>
    <mergeCell ref="A458:E458"/>
    <mergeCell ref="A457:E457"/>
    <mergeCell ref="A456:E456"/>
    <mergeCell ref="A455:E455"/>
    <mergeCell ref="A446:A447"/>
    <mergeCell ref="C446:C447"/>
    <mergeCell ref="A450:E450"/>
    <mergeCell ref="A465:E465"/>
    <mergeCell ref="A464:E464"/>
    <mergeCell ref="A463:E463"/>
    <mergeCell ref="A462:E462"/>
    <mergeCell ref="A461:E461"/>
    <mergeCell ref="A460:E460"/>
    <mergeCell ref="A459:E459"/>
    <mergeCell ref="A439:F439"/>
    <mergeCell ref="A440:F440"/>
    <mergeCell ref="A442:E442"/>
    <mergeCell ref="F443:F444"/>
    <mergeCell ref="A358:B358"/>
    <mergeCell ref="D358:E358"/>
    <mergeCell ref="A339:E339"/>
    <mergeCell ref="A438:F438"/>
    <mergeCell ref="A376:F376"/>
    <mergeCell ref="A377:F377"/>
    <mergeCell ref="A378:F378"/>
    <mergeCell ref="A380:E380"/>
    <mergeCell ref="A384:A385"/>
    <mergeCell ref="C384:C385"/>
    <mergeCell ref="A338:E338"/>
    <mergeCell ref="A337:E337"/>
    <mergeCell ref="A355:E355"/>
    <mergeCell ref="A354:E354"/>
    <mergeCell ref="A353:E353"/>
    <mergeCell ref="A352:E352"/>
    <mergeCell ref="A351:E351"/>
    <mergeCell ref="A350:E350"/>
    <mergeCell ref="A349:E349"/>
    <mergeCell ref="A348:E348"/>
    <mergeCell ref="A329:E329"/>
    <mergeCell ref="A328:E328"/>
    <mergeCell ref="A347:E347"/>
    <mergeCell ref="A346:E346"/>
    <mergeCell ref="A345:E345"/>
    <mergeCell ref="A344:E344"/>
    <mergeCell ref="A343:E343"/>
    <mergeCell ref="A342:E342"/>
    <mergeCell ref="A341:E341"/>
    <mergeCell ref="A340:E340"/>
    <mergeCell ref="A323:A324"/>
    <mergeCell ref="C323:C324"/>
    <mergeCell ref="A327:E327"/>
    <mergeCell ref="A336:E336"/>
    <mergeCell ref="A335:E335"/>
    <mergeCell ref="A334:E334"/>
    <mergeCell ref="A333:E333"/>
    <mergeCell ref="A332:E332"/>
    <mergeCell ref="A331:E331"/>
    <mergeCell ref="A330:E330"/>
    <mergeCell ref="A315:F315"/>
    <mergeCell ref="A316:F316"/>
    <mergeCell ref="A317:F317"/>
    <mergeCell ref="A319:E319"/>
    <mergeCell ref="A263:E263"/>
    <mergeCell ref="A264:E264"/>
    <mergeCell ref="A298:E298"/>
    <mergeCell ref="A297:E297"/>
    <mergeCell ref="A296:E296"/>
    <mergeCell ref="A295:E295"/>
    <mergeCell ref="A294:E294"/>
    <mergeCell ref="A293:E293"/>
    <mergeCell ref="A278:E278"/>
    <mergeCell ref="A265:E265"/>
    <mergeCell ref="A266:E266"/>
    <mergeCell ref="A267:E267"/>
    <mergeCell ref="A280:E280"/>
    <mergeCell ref="A251:F251"/>
    <mergeCell ref="A255:E255"/>
    <mergeCell ref="A259:A260"/>
    <mergeCell ref="C259:C260"/>
    <mergeCell ref="A252:F252"/>
    <mergeCell ref="A253:F253"/>
    <mergeCell ref="A268:E268"/>
    <mergeCell ref="A186:E186"/>
    <mergeCell ref="A178:E178"/>
    <mergeCell ref="A179:E179"/>
    <mergeCell ref="A182:B182"/>
    <mergeCell ref="D182:E182"/>
    <mergeCell ref="A174:E174"/>
    <mergeCell ref="A175:E175"/>
    <mergeCell ref="A176:E176"/>
    <mergeCell ref="A177:E177"/>
    <mergeCell ref="A170:E170"/>
    <mergeCell ref="A171:E171"/>
    <mergeCell ref="A172:E172"/>
    <mergeCell ref="A173:E173"/>
    <mergeCell ref="A166:E166"/>
    <mergeCell ref="A167:E167"/>
    <mergeCell ref="A168:E168"/>
    <mergeCell ref="A169:E169"/>
    <mergeCell ref="A162:E162"/>
    <mergeCell ref="A163:E163"/>
    <mergeCell ref="A164:E164"/>
    <mergeCell ref="A165:E165"/>
    <mergeCell ref="A158:E158"/>
    <mergeCell ref="A159:E159"/>
    <mergeCell ref="A160:E160"/>
    <mergeCell ref="A161:E161"/>
    <mergeCell ref="A154:E154"/>
    <mergeCell ref="A155:E155"/>
    <mergeCell ref="A156:E156"/>
    <mergeCell ref="A157:E157"/>
    <mergeCell ref="A150:E150"/>
    <mergeCell ref="A151:E151"/>
    <mergeCell ref="A152:E152"/>
    <mergeCell ref="A153:E153"/>
    <mergeCell ref="A146:E146"/>
    <mergeCell ref="A147:E147"/>
    <mergeCell ref="A148:E148"/>
    <mergeCell ref="A149:E149"/>
    <mergeCell ref="A138:A139"/>
    <mergeCell ref="C138:C139"/>
    <mergeCell ref="A144:E144"/>
    <mergeCell ref="A145:E145"/>
    <mergeCell ref="A129:F129"/>
    <mergeCell ref="A130:F130"/>
    <mergeCell ref="A131:F131"/>
    <mergeCell ref="A134:E134"/>
    <mergeCell ref="A50:B50"/>
    <mergeCell ref="D50:E50"/>
    <mergeCell ref="A47:E47"/>
    <mergeCell ref="A43:E43"/>
    <mergeCell ref="A44:E44"/>
    <mergeCell ref="A45:E45"/>
    <mergeCell ref="A46:E46"/>
    <mergeCell ref="A39:E39"/>
    <mergeCell ref="A40:E40"/>
    <mergeCell ref="A41:E41"/>
    <mergeCell ref="A42:E42"/>
    <mergeCell ref="A35:E35"/>
    <mergeCell ref="A36:E36"/>
    <mergeCell ref="A37:E37"/>
    <mergeCell ref="A38:E38"/>
    <mergeCell ref="A31:E31"/>
    <mergeCell ref="A32:E32"/>
    <mergeCell ref="A33:E33"/>
    <mergeCell ref="A34:E34"/>
    <mergeCell ref="A27:E27"/>
    <mergeCell ref="A28:E28"/>
    <mergeCell ref="A29:E29"/>
    <mergeCell ref="A30:E30"/>
    <mergeCell ref="A23:E23"/>
    <mergeCell ref="A24:E24"/>
    <mergeCell ref="A25:E25"/>
    <mergeCell ref="A26:E26"/>
    <mergeCell ref="A19:E19"/>
    <mergeCell ref="A20:E20"/>
    <mergeCell ref="A21:E21"/>
    <mergeCell ref="A22:E22"/>
    <mergeCell ref="B6:E6"/>
    <mergeCell ref="A9:E9"/>
    <mergeCell ref="F10:F11"/>
    <mergeCell ref="A13:A15"/>
    <mergeCell ref="C13:C15"/>
    <mergeCell ref="A2:F2"/>
    <mergeCell ref="A3:F3"/>
    <mergeCell ref="A4:F4"/>
    <mergeCell ref="A5:F5"/>
    <mergeCell ref="A66:F66"/>
    <mergeCell ref="A67:F67"/>
    <mergeCell ref="A68:F68"/>
    <mergeCell ref="A72:E72"/>
    <mergeCell ref="F73:F74"/>
    <mergeCell ref="A76:A77"/>
    <mergeCell ref="C76:C77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3:B113"/>
    <mergeCell ref="D113:E113"/>
    <mergeCell ref="A190:F190"/>
    <mergeCell ref="A191:F191"/>
    <mergeCell ref="A192:F192"/>
    <mergeCell ref="A194:E194"/>
    <mergeCell ref="F195:F196"/>
    <mergeCell ref="A198:A199"/>
    <mergeCell ref="C198:C199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33:B233"/>
    <mergeCell ref="D233:E233"/>
    <mergeCell ref="A227:E227"/>
    <mergeCell ref="A228:E228"/>
    <mergeCell ref="A229:E229"/>
    <mergeCell ref="A230:E230"/>
    <mergeCell ref="A269:E269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81:E281"/>
    <mergeCell ref="A282:E282"/>
    <mergeCell ref="A279:E279"/>
    <mergeCell ref="A283:E283"/>
    <mergeCell ref="A284:E284"/>
    <mergeCell ref="A285:E285"/>
    <mergeCell ref="A286:E286"/>
    <mergeCell ref="A287:E287"/>
    <mergeCell ref="A288:E288"/>
    <mergeCell ref="A289:E289"/>
    <mergeCell ref="A290:E290"/>
    <mergeCell ref="A291:E291"/>
    <mergeCell ref="A292:E292"/>
    <mergeCell ref="A302:B302"/>
    <mergeCell ref="D302:E302"/>
    <mergeCell ref="A388:E388"/>
    <mergeCell ref="A392:E392"/>
    <mergeCell ref="A391:E391"/>
    <mergeCell ref="A390:E390"/>
    <mergeCell ref="A389:E389"/>
    <mergeCell ref="A402:E402"/>
    <mergeCell ref="A401:E401"/>
    <mergeCell ref="A400:E400"/>
    <mergeCell ref="A399:E399"/>
    <mergeCell ref="A398:E398"/>
    <mergeCell ref="A397:E397"/>
    <mergeCell ref="A396:E396"/>
    <mergeCell ref="A395:E395"/>
    <mergeCell ref="A394:E394"/>
    <mergeCell ref="A393:E393"/>
    <mergeCell ref="A410:E410"/>
    <mergeCell ref="A409:E409"/>
    <mergeCell ref="A408:E408"/>
    <mergeCell ref="A407:E407"/>
    <mergeCell ref="A406:E406"/>
    <mergeCell ref="A405:E405"/>
    <mergeCell ref="A404:E404"/>
    <mergeCell ref="A403:E403"/>
    <mergeCell ref="A416:E416"/>
    <mergeCell ref="A423:E423"/>
    <mergeCell ref="A422:E422"/>
    <mergeCell ref="A421:E421"/>
    <mergeCell ref="A420:E420"/>
    <mergeCell ref="A411:E411"/>
    <mergeCell ref="A426:B426"/>
    <mergeCell ref="D426:E426"/>
    <mergeCell ref="A415:E415"/>
    <mergeCell ref="A414:E414"/>
    <mergeCell ref="A413:E413"/>
    <mergeCell ref="A412:E412"/>
    <mergeCell ref="A419:E419"/>
    <mergeCell ref="A418:E418"/>
    <mergeCell ref="A417:E417"/>
    <mergeCell ref="A501:F501"/>
    <mergeCell ref="A502:F502"/>
    <mergeCell ref="A503:F503"/>
    <mergeCell ref="A505:E505"/>
    <mergeCell ref="A509:A510"/>
    <mergeCell ref="C509:C510"/>
    <mergeCell ref="A526:E526"/>
    <mergeCell ref="A525:E525"/>
    <mergeCell ref="A524:E524"/>
    <mergeCell ref="A523:E523"/>
    <mergeCell ref="A522:E522"/>
    <mergeCell ref="A521:E521"/>
    <mergeCell ref="A520:E520"/>
    <mergeCell ref="A519:E519"/>
    <mergeCell ref="A532:E532"/>
    <mergeCell ref="A531:E531"/>
    <mergeCell ref="A518:E518"/>
    <mergeCell ref="A517:E517"/>
    <mergeCell ref="A528:E528"/>
    <mergeCell ref="A527:E527"/>
    <mergeCell ref="A514:E514"/>
    <mergeCell ref="A513:E513"/>
    <mergeCell ref="A516:E516"/>
    <mergeCell ref="A515:E515"/>
    <mergeCell ref="A545:E545"/>
    <mergeCell ref="A544:E544"/>
    <mergeCell ref="A530:E530"/>
    <mergeCell ref="A529:E529"/>
    <mergeCell ref="A538:E538"/>
    <mergeCell ref="A537:E537"/>
    <mergeCell ref="A536:E536"/>
    <mergeCell ref="A535:E535"/>
    <mergeCell ref="A534:E534"/>
    <mergeCell ref="A533:E533"/>
    <mergeCell ref="A539:E539"/>
    <mergeCell ref="A548:E548"/>
    <mergeCell ref="A551:B551"/>
    <mergeCell ref="D551:E551"/>
    <mergeCell ref="A543:E543"/>
    <mergeCell ref="A542:E542"/>
    <mergeCell ref="A541:E541"/>
    <mergeCell ref="A540:E540"/>
    <mergeCell ref="A547:E547"/>
    <mergeCell ref="A546:E546"/>
    <mergeCell ref="A625:F625"/>
    <mergeCell ref="A626:F626"/>
    <mergeCell ref="A627:F627"/>
    <mergeCell ref="A629:E629"/>
    <mergeCell ref="C633:C634"/>
    <mergeCell ref="A633:A634"/>
    <mergeCell ref="A646:E646"/>
    <mergeCell ref="A645:E645"/>
    <mergeCell ref="A644:E644"/>
    <mergeCell ref="A643:E643"/>
    <mergeCell ref="A642:E642"/>
    <mergeCell ref="A641:E641"/>
    <mergeCell ref="A640:E640"/>
    <mergeCell ref="A639:E639"/>
    <mergeCell ref="A651:E651"/>
    <mergeCell ref="A650:E650"/>
    <mergeCell ref="A638:E638"/>
    <mergeCell ref="A637:E637"/>
    <mergeCell ref="A648:E648"/>
    <mergeCell ref="A647:E647"/>
    <mergeCell ref="A656:E656"/>
    <mergeCell ref="A655:E655"/>
    <mergeCell ref="A653:E653"/>
    <mergeCell ref="A652:E652"/>
    <mergeCell ref="A665:E665"/>
    <mergeCell ref="A664:E664"/>
    <mergeCell ref="A649:E649"/>
    <mergeCell ref="A663:E663"/>
    <mergeCell ref="A662:E662"/>
    <mergeCell ref="A661:E661"/>
    <mergeCell ref="A660:E660"/>
    <mergeCell ref="A659:E659"/>
    <mergeCell ref="A658:E658"/>
    <mergeCell ref="A657:E657"/>
    <mergeCell ref="A675:B675"/>
    <mergeCell ref="D675:E675"/>
    <mergeCell ref="A654:E654"/>
    <mergeCell ref="A672:E672"/>
    <mergeCell ref="A671:E671"/>
    <mergeCell ref="A670:E670"/>
    <mergeCell ref="A669:E669"/>
    <mergeCell ref="A668:E668"/>
    <mergeCell ref="A667:E667"/>
    <mergeCell ref="A666:E666"/>
    <mergeCell ref="A748:F748"/>
    <mergeCell ref="A749:F749"/>
    <mergeCell ref="A750:F750"/>
    <mergeCell ref="A752:E752"/>
    <mergeCell ref="A757:A759"/>
    <mergeCell ref="C757:C759"/>
    <mergeCell ref="A766:E766"/>
    <mergeCell ref="A765:E765"/>
    <mergeCell ref="A764:E764"/>
    <mergeCell ref="A763:E763"/>
    <mergeCell ref="A762:E762"/>
    <mergeCell ref="A771:E771"/>
    <mergeCell ref="A770:E770"/>
    <mergeCell ref="A769:E769"/>
    <mergeCell ref="A768:E768"/>
    <mergeCell ref="A767:E767"/>
    <mergeCell ref="A781:E781"/>
    <mergeCell ref="A780:E780"/>
    <mergeCell ref="A779:E779"/>
    <mergeCell ref="A778:E778"/>
    <mergeCell ref="A777:E777"/>
    <mergeCell ref="A776:E776"/>
    <mergeCell ref="A775:E775"/>
    <mergeCell ref="A774:E774"/>
    <mergeCell ref="A773:E773"/>
    <mergeCell ref="A772:E772"/>
    <mergeCell ref="A786:E786"/>
    <mergeCell ref="A785:E785"/>
    <mergeCell ref="A784:E784"/>
    <mergeCell ref="A783:E783"/>
    <mergeCell ref="A782:E782"/>
    <mergeCell ref="A790:E790"/>
    <mergeCell ref="A789:E789"/>
    <mergeCell ref="A788:E788"/>
    <mergeCell ref="A787:E787"/>
    <mergeCell ref="A793:E793"/>
    <mergeCell ref="A792:E792"/>
    <mergeCell ref="A791:E791"/>
    <mergeCell ref="A800:B800"/>
    <mergeCell ref="D800:E800"/>
    <mergeCell ref="A797:E797"/>
    <mergeCell ref="A796:E796"/>
    <mergeCell ref="A795:E795"/>
    <mergeCell ref="A794:E794"/>
    <mergeCell ref="A874:F874"/>
    <mergeCell ref="A875:F875"/>
    <mergeCell ref="A876:F876"/>
    <mergeCell ref="A878:E878"/>
    <mergeCell ref="C882:C884"/>
    <mergeCell ref="A882:A884"/>
    <mergeCell ref="A898:E898"/>
    <mergeCell ref="A897:E897"/>
    <mergeCell ref="A896:E896"/>
    <mergeCell ref="A895:E895"/>
    <mergeCell ref="A894:E894"/>
    <mergeCell ref="A893:E893"/>
    <mergeCell ref="A892:E892"/>
    <mergeCell ref="A891:E891"/>
    <mergeCell ref="A890:E890"/>
    <mergeCell ref="A889:E889"/>
    <mergeCell ref="A888:E888"/>
    <mergeCell ref="A887:E887"/>
    <mergeCell ref="A906:E906"/>
    <mergeCell ref="A905:E905"/>
    <mergeCell ref="A904:E904"/>
    <mergeCell ref="A903:E903"/>
    <mergeCell ref="A902:E902"/>
    <mergeCell ref="A901:E901"/>
    <mergeCell ref="A900:E900"/>
    <mergeCell ref="A899:E899"/>
    <mergeCell ref="A908:E908"/>
    <mergeCell ref="A907:E907"/>
    <mergeCell ref="A914:E914"/>
    <mergeCell ref="A913:E913"/>
    <mergeCell ref="A912:E912"/>
    <mergeCell ref="A911:E911"/>
    <mergeCell ref="A920:E920"/>
    <mergeCell ref="A919:E919"/>
    <mergeCell ref="A910:E910"/>
    <mergeCell ref="A909:E909"/>
    <mergeCell ref="A918:E918"/>
    <mergeCell ref="A917:E917"/>
    <mergeCell ref="A916:E916"/>
    <mergeCell ref="A915:E915"/>
    <mergeCell ref="A925:B925"/>
    <mergeCell ref="D925:E925"/>
    <mergeCell ref="A922:E922"/>
    <mergeCell ref="A921:E921"/>
    <mergeCell ref="A1060:F1060"/>
    <mergeCell ref="A1061:F1061"/>
    <mergeCell ref="A1062:F1062"/>
    <mergeCell ref="A1063:F1063"/>
    <mergeCell ref="A1064:E1064"/>
    <mergeCell ref="A1068:A1069"/>
    <mergeCell ref="C1068:C1069"/>
    <mergeCell ref="A1072:E1072"/>
    <mergeCell ref="A1073:E1073"/>
    <mergeCell ref="A1074:E1074"/>
    <mergeCell ref="A1075:E1075"/>
    <mergeCell ref="A1076:E1076"/>
    <mergeCell ref="A1077:E1077"/>
    <mergeCell ref="A1078:E1078"/>
    <mergeCell ref="A1079:E1079"/>
    <mergeCell ref="A1080:E1080"/>
    <mergeCell ref="A1081:E1081"/>
    <mergeCell ref="A1082:E1082"/>
    <mergeCell ref="A1083:E1083"/>
    <mergeCell ref="A1084:E1084"/>
    <mergeCell ref="A1085:E1085"/>
    <mergeCell ref="A1086:E1086"/>
    <mergeCell ref="A1087:E1087"/>
    <mergeCell ref="A1088:E1088"/>
    <mergeCell ref="A1089:E1089"/>
    <mergeCell ref="A1090:E1090"/>
    <mergeCell ref="A1091:E1091"/>
    <mergeCell ref="A1092:E1092"/>
    <mergeCell ref="A1093:E1093"/>
    <mergeCell ref="A1094:E1094"/>
    <mergeCell ref="A1095:E1095"/>
    <mergeCell ref="A1096:E1096"/>
    <mergeCell ref="A1097:E1097"/>
    <mergeCell ref="A1098:E1098"/>
    <mergeCell ref="A1099:E1099"/>
    <mergeCell ref="A1100:E1100"/>
    <mergeCell ref="A1101:E1101"/>
    <mergeCell ref="A1102:E1102"/>
    <mergeCell ref="A1105:B1105"/>
    <mergeCell ref="D1105:E1105"/>
    <mergeCell ref="A1184:F1184"/>
    <mergeCell ref="A1185:F1185"/>
    <mergeCell ref="A1186:F1186"/>
    <mergeCell ref="A1188:E1188"/>
    <mergeCell ref="A1192:A1194"/>
    <mergeCell ref="C1192:C1193"/>
    <mergeCell ref="A1197:E1197"/>
    <mergeCell ref="A1198:E1198"/>
    <mergeCell ref="A1199:E1199"/>
    <mergeCell ref="A1200:E1200"/>
    <mergeCell ref="A1201:E1201"/>
    <mergeCell ref="A1202:E1202"/>
    <mergeCell ref="A1203:E1203"/>
    <mergeCell ref="A1204:E1204"/>
    <mergeCell ref="A1205:E1205"/>
    <mergeCell ref="A1206:E1206"/>
    <mergeCell ref="A1207:E1207"/>
    <mergeCell ref="A1208:E1208"/>
    <mergeCell ref="A1209:E1209"/>
    <mergeCell ref="A1210:E1210"/>
    <mergeCell ref="A1211:E1211"/>
    <mergeCell ref="A1212:E1212"/>
    <mergeCell ref="A1213:E1213"/>
    <mergeCell ref="A1214:E1214"/>
    <mergeCell ref="A1215:E1215"/>
    <mergeCell ref="A1216:E1216"/>
    <mergeCell ref="A1217:E1217"/>
    <mergeCell ref="A1218:E1218"/>
    <mergeCell ref="A1219:E1219"/>
    <mergeCell ref="A1220:E1220"/>
    <mergeCell ref="A1221:E1221"/>
    <mergeCell ref="A1222:E1222"/>
    <mergeCell ref="A1223:E1223"/>
    <mergeCell ref="A1224:E1224"/>
    <mergeCell ref="A1225:E1225"/>
    <mergeCell ref="A1226:E1226"/>
    <mergeCell ref="A1227:E1227"/>
    <mergeCell ref="A1228:E1228"/>
    <mergeCell ref="A1229:E1229"/>
    <mergeCell ref="A1230:E1230"/>
    <mergeCell ref="A1231:E1231"/>
    <mergeCell ref="A1232:E1232"/>
    <mergeCell ref="A1235:B1235"/>
    <mergeCell ref="D1235:E1235"/>
    <mergeCell ref="A1370:F1370"/>
    <mergeCell ref="A1371:F1371"/>
    <mergeCell ref="A1372:F1372"/>
    <mergeCell ref="A1374:E1374"/>
    <mergeCell ref="A1378:A1379"/>
    <mergeCell ref="C1378:C1379"/>
    <mergeCell ref="A1382:E1382"/>
    <mergeCell ref="A1383:E1383"/>
    <mergeCell ref="A1384:E1384"/>
    <mergeCell ref="A1385:E1385"/>
    <mergeCell ref="A1386:E1386"/>
    <mergeCell ref="A1387:E1387"/>
    <mergeCell ref="A1388:E1388"/>
    <mergeCell ref="A1389:E1389"/>
    <mergeCell ref="A1390:E1390"/>
    <mergeCell ref="A1391:E1391"/>
    <mergeCell ref="A1392:E1392"/>
    <mergeCell ref="A1393:E1393"/>
    <mergeCell ref="A1394:E1394"/>
    <mergeCell ref="A1395:E1395"/>
    <mergeCell ref="A1396:E1396"/>
    <mergeCell ref="A1397:E1397"/>
    <mergeCell ref="A1398:E1398"/>
    <mergeCell ref="A1399:E1399"/>
    <mergeCell ref="A1400:E1400"/>
    <mergeCell ref="A1401:E1401"/>
    <mergeCell ref="A1402:E1402"/>
    <mergeCell ref="A1403:E1403"/>
    <mergeCell ref="A1404:E1404"/>
    <mergeCell ref="A1405:E1405"/>
    <mergeCell ref="A1406:E1406"/>
    <mergeCell ref="A1407:E1407"/>
    <mergeCell ref="A1408:E1408"/>
    <mergeCell ref="A1409:E1409"/>
    <mergeCell ref="A1410:E1410"/>
    <mergeCell ref="A1411:E1411"/>
    <mergeCell ref="A1416:E1416"/>
    <mergeCell ref="A1419:B1419"/>
    <mergeCell ref="D1419:E1419"/>
    <mergeCell ref="A1412:E1412"/>
    <mergeCell ref="A1413:E1413"/>
    <mergeCell ref="A1414:E1414"/>
    <mergeCell ref="A1415:E1415"/>
    <mergeCell ref="A1556:F1556"/>
    <mergeCell ref="A1557:F1557"/>
    <mergeCell ref="A1558:F1558"/>
    <mergeCell ref="A1560:E1560"/>
    <mergeCell ref="A1564:A1565"/>
    <mergeCell ref="C1564:C1565"/>
    <mergeCell ref="A1568:E1568"/>
    <mergeCell ref="A1569:E1569"/>
    <mergeCell ref="A1570:E1570"/>
    <mergeCell ref="A1571:E1571"/>
    <mergeCell ref="A1572:E1572"/>
    <mergeCell ref="A1573:E1573"/>
    <mergeCell ref="A1574:E1574"/>
    <mergeCell ref="A1575:E1575"/>
    <mergeCell ref="A1576:E1576"/>
    <mergeCell ref="A1577:E1577"/>
    <mergeCell ref="A1578:E1578"/>
    <mergeCell ref="A1579:E1579"/>
    <mergeCell ref="A1580:E1580"/>
    <mergeCell ref="A1581:E1581"/>
    <mergeCell ref="A1582:E1582"/>
    <mergeCell ref="A1583:E1583"/>
    <mergeCell ref="A1584:E1584"/>
    <mergeCell ref="A1585:E1585"/>
    <mergeCell ref="A1586:E1586"/>
    <mergeCell ref="A1587:E1587"/>
    <mergeCell ref="A1588:E1588"/>
    <mergeCell ref="A1589:E1589"/>
    <mergeCell ref="A1590:E1590"/>
    <mergeCell ref="A1591:E1591"/>
    <mergeCell ref="A1592:E1592"/>
    <mergeCell ref="A1593:E1593"/>
    <mergeCell ref="A1594:E1594"/>
    <mergeCell ref="A1595:E1595"/>
    <mergeCell ref="A1596:E1596"/>
    <mergeCell ref="A1597:E1597"/>
    <mergeCell ref="A1598:E1598"/>
    <mergeCell ref="A1599:E1599"/>
    <mergeCell ref="A1600:E1600"/>
    <mergeCell ref="A1601:E1601"/>
    <mergeCell ref="A1602:E1602"/>
    <mergeCell ref="A1603:E1603"/>
    <mergeCell ref="A1606:B1606"/>
    <mergeCell ref="D1606:E1606"/>
    <mergeCell ref="A1677:F1677"/>
    <mergeCell ref="A1678:F1678"/>
    <mergeCell ref="A1679:F1679"/>
    <mergeCell ref="A1681:E1681"/>
    <mergeCell ref="F1682:F1683"/>
    <mergeCell ref="A1685:A1686"/>
    <mergeCell ref="C1685:C1686"/>
    <mergeCell ref="A1689:E1689"/>
    <mergeCell ref="A1690:E1690"/>
    <mergeCell ref="A1691:E1691"/>
    <mergeCell ref="A1692:E1692"/>
    <mergeCell ref="A1693:E1693"/>
    <mergeCell ref="A1694:E1694"/>
    <mergeCell ref="A1695:E1695"/>
    <mergeCell ref="A1696:E1696"/>
    <mergeCell ref="A1697:E1697"/>
    <mergeCell ref="A1698:E1698"/>
    <mergeCell ref="A1699:E1699"/>
    <mergeCell ref="A1700:E1700"/>
    <mergeCell ref="A1701:E1701"/>
    <mergeCell ref="A1702:E1702"/>
    <mergeCell ref="A1703:E1703"/>
    <mergeCell ref="A1704:E1704"/>
    <mergeCell ref="A1705:E1705"/>
    <mergeCell ref="A1706:E1706"/>
    <mergeCell ref="A1707:E1707"/>
    <mergeCell ref="A1708:E1708"/>
    <mergeCell ref="A1709:E1709"/>
    <mergeCell ref="A1710:E1710"/>
    <mergeCell ref="A1711:E1711"/>
    <mergeCell ref="A1712:E1712"/>
    <mergeCell ref="A1713:E1713"/>
    <mergeCell ref="A1714:E1714"/>
    <mergeCell ref="A1715:E1715"/>
    <mergeCell ref="A1716:E1716"/>
    <mergeCell ref="A1717:E1717"/>
    <mergeCell ref="A1720:B1720"/>
    <mergeCell ref="D1720:E1720"/>
    <mergeCell ref="A1742:F1742"/>
    <mergeCell ref="A1743:F1743"/>
    <mergeCell ref="A1744:F1744"/>
    <mergeCell ref="A1746:E1746"/>
    <mergeCell ref="A1750:A1751"/>
    <mergeCell ref="C1750:C1751"/>
    <mergeCell ref="A1755:E1755"/>
    <mergeCell ref="A1756:E1756"/>
    <mergeCell ref="A1757:E1757"/>
    <mergeCell ref="A1758:E1758"/>
    <mergeCell ref="A1759:E1759"/>
    <mergeCell ref="A1760:E1760"/>
    <mergeCell ref="A1761:E1761"/>
    <mergeCell ref="A1762:E1762"/>
    <mergeCell ref="A1763:E1763"/>
    <mergeCell ref="A1764:E1764"/>
    <mergeCell ref="A1765:E1765"/>
    <mergeCell ref="A1766:E1766"/>
    <mergeCell ref="A1767:E1767"/>
    <mergeCell ref="A1768:E1768"/>
    <mergeCell ref="A1769:E1769"/>
    <mergeCell ref="A1770:E1770"/>
    <mergeCell ref="A1771:E1771"/>
    <mergeCell ref="A1772:E1772"/>
    <mergeCell ref="A1773:E1773"/>
    <mergeCell ref="A1774:E1774"/>
    <mergeCell ref="A1775:E1775"/>
    <mergeCell ref="A1776:E1776"/>
    <mergeCell ref="A1777:E1777"/>
    <mergeCell ref="A1778:E1778"/>
    <mergeCell ref="A1779:E1779"/>
    <mergeCell ref="A1780:E1780"/>
    <mergeCell ref="A1781:E1781"/>
    <mergeCell ref="A1782:E1782"/>
    <mergeCell ref="A1783:E1783"/>
    <mergeCell ref="A1784:E1784"/>
    <mergeCell ref="A1785:E1785"/>
    <mergeCell ref="A1786:E1786"/>
    <mergeCell ref="A1791:E1791"/>
    <mergeCell ref="A1794:B1794"/>
    <mergeCell ref="D1794:E1794"/>
    <mergeCell ref="A1787:E1787"/>
    <mergeCell ref="A1788:E1788"/>
    <mergeCell ref="A1789:E1789"/>
    <mergeCell ref="A1790:E1790"/>
    <mergeCell ref="A1863:F1863"/>
    <mergeCell ref="A1864:F1864"/>
    <mergeCell ref="A1865:F1865"/>
    <mergeCell ref="A1867:E1867"/>
    <mergeCell ref="A1871:A1872"/>
    <mergeCell ref="C1871:C1872"/>
    <mergeCell ref="A1876:E1876"/>
    <mergeCell ref="A1877:E1877"/>
    <mergeCell ref="A1878:E1878"/>
    <mergeCell ref="A1879:E1879"/>
    <mergeCell ref="A1880:E1880"/>
    <mergeCell ref="A1881:E1881"/>
    <mergeCell ref="A1882:E1882"/>
    <mergeCell ref="A1883:E1883"/>
    <mergeCell ref="A1884:E1884"/>
    <mergeCell ref="A1885:E1885"/>
    <mergeCell ref="A1886:E1886"/>
    <mergeCell ref="A1887:E1887"/>
    <mergeCell ref="A1888:E1888"/>
    <mergeCell ref="A1889:E1889"/>
    <mergeCell ref="A1890:E1890"/>
    <mergeCell ref="A1891:E1891"/>
    <mergeCell ref="A1892:E1892"/>
    <mergeCell ref="A1893:E1893"/>
    <mergeCell ref="A1894:E1894"/>
    <mergeCell ref="A1895:E1895"/>
    <mergeCell ref="A1896:E1896"/>
    <mergeCell ref="A1897:E1897"/>
    <mergeCell ref="A1898:E1898"/>
    <mergeCell ref="A1899:E1899"/>
    <mergeCell ref="A1900:E1900"/>
    <mergeCell ref="A1901:E1901"/>
    <mergeCell ref="A1902:E1902"/>
    <mergeCell ref="A1903:E1903"/>
    <mergeCell ref="A1904:E1904"/>
    <mergeCell ref="A1905:E1905"/>
    <mergeCell ref="A1906:E1906"/>
    <mergeCell ref="A1907:E1907"/>
    <mergeCell ref="A1908:E1908"/>
    <mergeCell ref="A1909:E1909"/>
    <mergeCell ref="A1910:E1910"/>
    <mergeCell ref="A1911:E1911"/>
    <mergeCell ref="A1912:E1912"/>
    <mergeCell ref="A1915:B1915"/>
    <mergeCell ref="D1915:E1915"/>
    <mergeCell ref="A1987:F1987"/>
    <mergeCell ref="A1988:F1988"/>
    <mergeCell ref="A1989:F1989"/>
    <mergeCell ref="A1991:E1991"/>
    <mergeCell ref="F1992:F1993"/>
    <mergeCell ref="A1995:A1996"/>
    <mergeCell ref="C1995:C1996"/>
    <mergeCell ref="A1999:E1999"/>
    <mergeCell ref="A2000:E2000"/>
    <mergeCell ref="A2001:E2001"/>
    <mergeCell ref="A2002:E2002"/>
    <mergeCell ref="A2003:E2003"/>
    <mergeCell ref="A2004:E2004"/>
    <mergeCell ref="A2005:E2005"/>
    <mergeCell ref="A2006:E2006"/>
    <mergeCell ref="A2007:E2007"/>
    <mergeCell ref="A2008:E2008"/>
    <mergeCell ref="A2009:E2009"/>
    <mergeCell ref="A2010:E2010"/>
    <mergeCell ref="A2011:E2011"/>
    <mergeCell ref="A2012:E2012"/>
    <mergeCell ref="A2013:E2013"/>
    <mergeCell ref="A2014:E2014"/>
    <mergeCell ref="A2015:E2015"/>
    <mergeCell ref="A2016:E2016"/>
    <mergeCell ref="A2017:E2017"/>
    <mergeCell ref="A2018:E2018"/>
    <mergeCell ref="A2019:E2019"/>
    <mergeCell ref="A2020:E2020"/>
    <mergeCell ref="A2021:E2021"/>
    <mergeCell ref="A2022:E2022"/>
    <mergeCell ref="A2023:E2023"/>
    <mergeCell ref="A2030:B2030"/>
    <mergeCell ref="D2030:E2030"/>
    <mergeCell ref="A2024:E2024"/>
    <mergeCell ref="A2025:E2025"/>
    <mergeCell ref="A2026:E2026"/>
    <mergeCell ref="A2027:E2027"/>
    <mergeCell ref="A2111:F2111"/>
    <mergeCell ref="A2112:F2112"/>
    <mergeCell ref="A2114:E2114"/>
    <mergeCell ref="F2115:F2116"/>
    <mergeCell ref="A2118:A2119"/>
    <mergeCell ref="C2118:C2119"/>
    <mergeCell ref="A2122:E2122"/>
    <mergeCell ref="A2123:E2123"/>
    <mergeCell ref="A2124:E2124"/>
    <mergeCell ref="A2125:E2125"/>
    <mergeCell ref="A2126:E2126"/>
    <mergeCell ref="A2127:E2127"/>
    <mergeCell ref="A2128:E2128"/>
    <mergeCell ref="A2129:E2129"/>
    <mergeCell ref="A2130:E2130"/>
    <mergeCell ref="A2131:E2131"/>
    <mergeCell ref="A2132:E2132"/>
    <mergeCell ref="A2133:E2133"/>
    <mergeCell ref="A2134:E2134"/>
    <mergeCell ref="A2135:E2135"/>
    <mergeCell ref="A2136:E2136"/>
    <mergeCell ref="A2137:E2137"/>
    <mergeCell ref="A2138:E2138"/>
    <mergeCell ref="A2139:E2139"/>
    <mergeCell ref="A2140:E2140"/>
    <mergeCell ref="A2141:E2141"/>
    <mergeCell ref="A2142:E2142"/>
    <mergeCell ref="A2143:E2143"/>
    <mergeCell ref="A2144:E2144"/>
    <mergeCell ref="A2145:E2145"/>
    <mergeCell ref="A2146:E2146"/>
    <mergeCell ref="A2147:E2147"/>
    <mergeCell ref="A2148:E2148"/>
    <mergeCell ref="A2149:E2149"/>
    <mergeCell ref="A2150:E2150"/>
    <mergeCell ref="A2153:B2153"/>
    <mergeCell ref="D2153:E2153"/>
    <mergeCell ref="A2297:F2297"/>
    <mergeCell ref="A2298:F2298"/>
    <mergeCell ref="A2299:F2299"/>
    <mergeCell ref="A2301:E2301"/>
    <mergeCell ref="A2305:A2306"/>
    <mergeCell ref="C2305:C2306"/>
    <mergeCell ref="A2310:E2310"/>
    <mergeCell ref="A2311:E2311"/>
    <mergeCell ref="A2312:E2312"/>
    <mergeCell ref="A2313:E2313"/>
    <mergeCell ref="A2314:E2314"/>
    <mergeCell ref="A2315:E2315"/>
    <mergeCell ref="A2316:E2316"/>
    <mergeCell ref="A2317:E2317"/>
    <mergeCell ref="A2318:E2318"/>
    <mergeCell ref="A2319:E2319"/>
    <mergeCell ref="A2320:E2320"/>
    <mergeCell ref="A2321:E2321"/>
    <mergeCell ref="A2322:E2322"/>
    <mergeCell ref="A2323:E2323"/>
    <mergeCell ref="A2324:E2324"/>
    <mergeCell ref="A2325:E2325"/>
    <mergeCell ref="A2326:E2326"/>
    <mergeCell ref="A2327:E2327"/>
    <mergeCell ref="A2328:E2328"/>
    <mergeCell ref="A2329:E2329"/>
    <mergeCell ref="A2330:E2330"/>
    <mergeCell ref="A2331:E2331"/>
    <mergeCell ref="A2332:E2332"/>
    <mergeCell ref="A2333:E2333"/>
    <mergeCell ref="A2334:E2334"/>
    <mergeCell ref="A2335:E2335"/>
    <mergeCell ref="A2336:E2336"/>
    <mergeCell ref="A2337:E2337"/>
    <mergeCell ref="A2338:E2338"/>
    <mergeCell ref="A2339:E2339"/>
    <mergeCell ref="A2340:E2340"/>
    <mergeCell ref="A2341:E2341"/>
    <mergeCell ref="A2342:E2342"/>
    <mergeCell ref="A2343:E2343"/>
    <mergeCell ref="A2344:E2344"/>
    <mergeCell ref="A2345:E2345"/>
    <mergeCell ref="A2346:E2346"/>
    <mergeCell ref="A2349:B2349"/>
    <mergeCell ref="D2349:E2349"/>
    <mergeCell ref="A2483:F2483"/>
    <mergeCell ref="A2484:F2484"/>
    <mergeCell ref="A2485:F2485"/>
    <mergeCell ref="A2487:E2487"/>
    <mergeCell ref="A2491:A2493"/>
    <mergeCell ref="C2491:C2493"/>
    <mergeCell ref="A2497:E2497"/>
    <mergeCell ref="A2498:E2498"/>
    <mergeCell ref="A2499:E2499"/>
    <mergeCell ref="A2500:E2500"/>
    <mergeCell ref="A2501:E2501"/>
    <mergeCell ref="A2502:E2502"/>
    <mergeCell ref="A2503:E2503"/>
    <mergeCell ref="A2504:E2504"/>
    <mergeCell ref="A2505:E2505"/>
    <mergeCell ref="A2506:E2506"/>
    <mergeCell ref="A2507:E2507"/>
    <mergeCell ref="A2508:E2508"/>
    <mergeCell ref="A2509:E2509"/>
    <mergeCell ref="A2510:E2510"/>
    <mergeCell ref="A2511:E2511"/>
    <mergeCell ref="A2512:E2512"/>
    <mergeCell ref="A2513:E2513"/>
    <mergeCell ref="A2514:E2514"/>
    <mergeCell ref="A2515:E2515"/>
    <mergeCell ref="A2516:E2516"/>
    <mergeCell ref="A2517:E2517"/>
    <mergeCell ref="A2518:E2518"/>
    <mergeCell ref="A2519:E2519"/>
    <mergeCell ref="A2520:E2520"/>
    <mergeCell ref="A2521:E2521"/>
    <mergeCell ref="A2522:E2522"/>
    <mergeCell ref="A2523:E2523"/>
    <mergeCell ref="A2524:E2524"/>
    <mergeCell ref="A2525:E2525"/>
    <mergeCell ref="A2526:E2526"/>
    <mergeCell ref="A2527:E2527"/>
    <mergeCell ref="A2528:E2528"/>
    <mergeCell ref="A2529:E2529"/>
    <mergeCell ref="A2530:E2530"/>
    <mergeCell ref="A2531:E2531"/>
    <mergeCell ref="A2532:E2532"/>
    <mergeCell ref="A2533:E2533"/>
    <mergeCell ref="A2536:B2536"/>
    <mergeCell ref="D2536:E2536"/>
    <mergeCell ref="A2545:F2545"/>
    <mergeCell ref="A2546:F2546"/>
    <mergeCell ref="A2547:F2547"/>
    <mergeCell ref="A2549:E2549"/>
    <mergeCell ref="A2553:A2555"/>
    <mergeCell ref="C2553:C2555"/>
    <mergeCell ref="A2559:E2559"/>
    <mergeCell ref="A2560:E2560"/>
    <mergeCell ref="A2561:E2561"/>
    <mergeCell ref="A2562:E2562"/>
    <mergeCell ref="A2563:E2563"/>
    <mergeCell ref="A2564:E2564"/>
    <mergeCell ref="A2565:E2565"/>
    <mergeCell ref="A2566:E2566"/>
    <mergeCell ref="A2567:E2567"/>
    <mergeCell ref="A2568:E2568"/>
    <mergeCell ref="A2569:E2569"/>
    <mergeCell ref="A2570:E2570"/>
    <mergeCell ref="A2571:E2571"/>
    <mergeCell ref="A2572:E2572"/>
    <mergeCell ref="A2573:E2573"/>
    <mergeCell ref="A2574:E2574"/>
    <mergeCell ref="A2575:E2575"/>
    <mergeCell ref="A2576:E2576"/>
    <mergeCell ref="A2577:E2577"/>
    <mergeCell ref="A2578:E2578"/>
    <mergeCell ref="A2579:E2579"/>
    <mergeCell ref="A2580:E2580"/>
    <mergeCell ref="A2581:E2581"/>
    <mergeCell ref="A2582:E2582"/>
    <mergeCell ref="A2583:E2583"/>
    <mergeCell ref="A2584:E2584"/>
    <mergeCell ref="A2585:E2585"/>
    <mergeCell ref="A2586:E2586"/>
    <mergeCell ref="A2587:E2587"/>
    <mergeCell ref="A2588:E2588"/>
    <mergeCell ref="A2589:E2589"/>
    <mergeCell ref="A2590:E2590"/>
    <mergeCell ref="A2591:E2591"/>
    <mergeCell ref="A2592:E2592"/>
    <mergeCell ref="A2593:E2593"/>
    <mergeCell ref="A2594:E2594"/>
    <mergeCell ref="A2595:E2595"/>
    <mergeCell ref="A2598:B2598"/>
    <mergeCell ref="D2598:E2598"/>
    <mergeCell ref="A2669:F2669"/>
    <mergeCell ref="A2670:F2670"/>
    <mergeCell ref="A2671:F2671"/>
    <mergeCell ref="A2673:E2673"/>
    <mergeCell ref="A2677:A2679"/>
    <mergeCell ref="C2677:C2679"/>
    <mergeCell ref="A2683:E2683"/>
    <mergeCell ref="A2684:E2684"/>
    <mergeCell ref="A2685:E2685"/>
    <mergeCell ref="A2686:E2686"/>
    <mergeCell ref="A2687:E2687"/>
    <mergeCell ref="A2688:E2688"/>
    <mergeCell ref="A2689:E2689"/>
    <mergeCell ref="A2690:E2690"/>
    <mergeCell ref="A2691:E2691"/>
    <mergeCell ref="A2692:E2692"/>
    <mergeCell ref="A2693:E2693"/>
    <mergeCell ref="A2694:E2694"/>
    <mergeCell ref="A2695:E2695"/>
    <mergeCell ref="A2696:E2696"/>
    <mergeCell ref="A2697:E2697"/>
    <mergeCell ref="A2698:E2698"/>
    <mergeCell ref="A2699:E2699"/>
    <mergeCell ref="A2700:E2700"/>
    <mergeCell ref="A2701:E2701"/>
    <mergeCell ref="A2702:E2702"/>
    <mergeCell ref="A2703:E2703"/>
    <mergeCell ref="A2704:E2704"/>
    <mergeCell ref="A2705:E2705"/>
    <mergeCell ref="A2706:E2706"/>
    <mergeCell ref="A2707:E2707"/>
    <mergeCell ref="A2708:E2708"/>
    <mergeCell ref="A2709:E2709"/>
    <mergeCell ref="A2710:E2710"/>
    <mergeCell ref="A2711:E2711"/>
    <mergeCell ref="A2712:E2712"/>
    <mergeCell ref="A2713:E2713"/>
    <mergeCell ref="A2714:E2714"/>
    <mergeCell ref="A2715:E2715"/>
    <mergeCell ref="A2716:E2716"/>
    <mergeCell ref="A2722:B2722"/>
    <mergeCell ref="D2722:E2722"/>
    <mergeCell ref="A2717:E2717"/>
    <mergeCell ref="A2718:E2718"/>
    <mergeCell ref="A2719:E2719"/>
    <mergeCell ref="D2721:E2721"/>
    <mergeCell ref="A2854:B2854"/>
    <mergeCell ref="A2855:F2855"/>
    <mergeCell ref="A2856:F2856"/>
    <mergeCell ref="A2857:F2857"/>
    <mergeCell ref="A2859:E2859"/>
    <mergeCell ref="A2863:A2864"/>
    <mergeCell ref="C2863:C2864"/>
    <mergeCell ref="A2867:E2867"/>
    <mergeCell ref="A2868:E2868"/>
    <mergeCell ref="A2869:E2869"/>
    <mergeCell ref="A2870:E2870"/>
    <mergeCell ref="A2871:E2871"/>
    <mergeCell ref="A2872:E2872"/>
    <mergeCell ref="A2873:E2873"/>
    <mergeCell ref="A2874:E2874"/>
    <mergeCell ref="A2875:E2875"/>
    <mergeCell ref="A2876:E2876"/>
    <mergeCell ref="A2877:E2877"/>
    <mergeCell ref="A2878:E2878"/>
    <mergeCell ref="A2879:E2879"/>
    <mergeCell ref="A2880:E2880"/>
    <mergeCell ref="A2881:E2881"/>
    <mergeCell ref="A2882:E2882"/>
    <mergeCell ref="A2883:E2883"/>
    <mergeCell ref="A2884:E2884"/>
    <mergeCell ref="A2885:E2885"/>
    <mergeCell ref="A2886:E2886"/>
    <mergeCell ref="A2887:E2887"/>
    <mergeCell ref="A2888:E2888"/>
    <mergeCell ref="A2889:E2889"/>
    <mergeCell ref="A2890:E2890"/>
    <mergeCell ref="A2891:E2891"/>
    <mergeCell ref="A2892:E2892"/>
    <mergeCell ref="A2893:E2893"/>
    <mergeCell ref="A2894:E2894"/>
    <mergeCell ref="A2895:E2895"/>
    <mergeCell ref="A2896:E2896"/>
    <mergeCell ref="A2897:E2897"/>
    <mergeCell ref="A2898:E2898"/>
    <mergeCell ref="A2899:E2899"/>
    <mergeCell ref="A2900:E2900"/>
    <mergeCell ref="A2901:E2901"/>
    <mergeCell ref="A2902:E2902"/>
    <mergeCell ref="A2905:B2905"/>
    <mergeCell ref="D2905:E2905"/>
    <mergeCell ref="A2979:F2979"/>
    <mergeCell ref="A2980:F2980"/>
    <mergeCell ref="A2981:F2981"/>
    <mergeCell ref="A2983:E2983"/>
    <mergeCell ref="A2987:A2988"/>
    <mergeCell ref="C2987:C2988"/>
    <mergeCell ref="A2991:E2991"/>
    <mergeCell ref="A2992:E2992"/>
    <mergeCell ref="A2993:E2993"/>
    <mergeCell ref="A2994:E2994"/>
    <mergeCell ref="A2995:E2995"/>
    <mergeCell ref="A2996:E2996"/>
    <mergeCell ref="A2997:E2997"/>
    <mergeCell ref="A2998:E2998"/>
    <mergeCell ref="A2999:E2999"/>
    <mergeCell ref="A3000:E3000"/>
    <mergeCell ref="A3001:E3001"/>
    <mergeCell ref="A3002:E3002"/>
    <mergeCell ref="A3003:E3003"/>
    <mergeCell ref="A3004:E3004"/>
    <mergeCell ref="A3005:E3005"/>
    <mergeCell ref="A3006:E3006"/>
    <mergeCell ref="A3007:E3007"/>
    <mergeCell ref="A3008:E3008"/>
    <mergeCell ref="A3009:E3009"/>
    <mergeCell ref="A3010:E3010"/>
    <mergeCell ref="A3011:E3011"/>
    <mergeCell ref="A3012:E3012"/>
    <mergeCell ref="A3013:E3013"/>
    <mergeCell ref="A3014:E3014"/>
    <mergeCell ref="A3015:E3015"/>
    <mergeCell ref="A3016:E3016"/>
    <mergeCell ref="A3017:E3017"/>
    <mergeCell ref="A3018:E3018"/>
    <mergeCell ref="A3019:E3019"/>
    <mergeCell ref="A3020:E3020"/>
    <mergeCell ref="A3021:E3021"/>
    <mergeCell ref="A3022:E3022"/>
    <mergeCell ref="A3023:E3023"/>
    <mergeCell ref="A3024:E3024"/>
    <mergeCell ref="A3025:E3025"/>
    <mergeCell ref="A3026:E3026"/>
    <mergeCell ref="A3029:B3029"/>
    <mergeCell ref="D3029:E3029"/>
    <mergeCell ref="A3164:F3164"/>
    <mergeCell ref="A3165:F3165"/>
    <mergeCell ref="A3167:E3167"/>
    <mergeCell ref="F3168:F3169"/>
    <mergeCell ref="A3171:A3172"/>
    <mergeCell ref="C3171:C3172"/>
    <mergeCell ref="A3175:E3175"/>
    <mergeCell ref="A3176:E3176"/>
    <mergeCell ref="A3177:E3177"/>
    <mergeCell ref="A3178:E3178"/>
    <mergeCell ref="A3179:E3179"/>
    <mergeCell ref="A3180:E3180"/>
    <mergeCell ref="A3181:E3181"/>
    <mergeCell ref="A3182:E3182"/>
    <mergeCell ref="A3183:E3183"/>
    <mergeCell ref="A3184:E3184"/>
    <mergeCell ref="A3185:E3185"/>
    <mergeCell ref="A3186:E3186"/>
    <mergeCell ref="A3187:E3187"/>
    <mergeCell ref="A3188:E3188"/>
    <mergeCell ref="A3189:E3189"/>
    <mergeCell ref="A3190:E3190"/>
    <mergeCell ref="A3191:E3191"/>
    <mergeCell ref="A3192:E3192"/>
    <mergeCell ref="A3193:E3193"/>
    <mergeCell ref="A3194:E3194"/>
    <mergeCell ref="A3195:E3195"/>
    <mergeCell ref="A3196:E3196"/>
    <mergeCell ref="A3197:E3197"/>
    <mergeCell ref="A3198:E3198"/>
    <mergeCell ref="A3199:E3199"/>
    <mergeCell ref="A3200:E3200"/>
    <mergeCell ref="A3201:E3201"/>
    <mergeCell ref="A3202:E3202"/>
    <mergeCell ref="A3203:E3203"/>
    <mergeCell ref="A3206:B3206"/>
    <mergeCell ref="D3206:E3206"/>
    <mergeCell ref="A3227:F3227"/>
    <mergeCell ref="A3228:F3228"/>
    <mergeCell ref="A3229:F3229"/>
    <mergeCell ref="A3231:E3231"/>
    <mergeCell ref="A3235:A3237"/>
    <mergeCell ref="C3235:C3237"/>
    <mergeCell ref="A3240:E3240"/>
    <mergeCell ref="A3241:E3241"/>
    <mergeCell ref="A3242:E3242"/>
    <mergeCell ref="A3243:E3243"/>
    <mergeCell ref="A3244:E3244"/>
    <mergeCell ref="A3245:E3245"/>
    <mergeCell ref="A3246:E3246"/>
    <mergeCell ref="A3247:E3247"/>
    <mergeCell ref="A3248:E3248"/>
    <mergeCell ref="A3249:E3249"/>
    <mergeCell ref="A3250:E3250"/>
    <mergeCell ref="A3251:E3251"/>
    <mergeCell ref="A3252:E3252"/>
    <mergeCell ref="A3253:E3253"/>
    <mergeCell ref="A3254:E3254"/>
    <mergeCell ref="A3255:E3255"/>
    <mergeCell ref="A3256:E3256"/>
    <mergeCell ref="A3257:E3257"/>
    <mergeCell ref="A3258:E3258"/>
    <mergeCell ref="A3259:E3259"/>
    <mergeCell ref="A3260:E3260"/>
    <mergeCell ref="A3261:E3261"/>
    <mergeCell ref="A3262:E3262"/>
    <mergeCell ref="A3263:E3263"/>
    <mergeCell ref="A3264:E3264"/>
    <mergeCell ref="A3265:E3265"/>
    <mergeCell ref="A3266:E3266"/>
    <mergeCell ref="A3267:E3267"/>
    <mergeCell ref="A3268:E3268"/>
    <mergeCell ref="A3269:E3269"/>
    <mergeCell ref="A3270:E3270"/>
    <mergeCell ref="A3271:E3271"/>
    <mergeCell ref="A3272:E3272"/>
    <mergeCell ref="A3273:E3273"/>
    <mergeCell ref="A3274:E3274"/>
    <mergeCell ref="A3275:E3275"/>
    <mergeCell ref="A3278:B3278"/>
    <mergeCell ref="D3278:E3278"/>
    <mergeCell ref="A3475:F3475"/>
    <mergeCell ref="A3476:F3476"/>
    <mergeCell ref="A3477:F3477"/>
    <mergeCell ref="A3479:E3479"/>
    <mergeCell ref="F3480:F3481"/>
    <mergeCell ref="A3483:A3484"/>
    <mergeCell ref="C3483:C3484"/>
    <mergeCell ref="A3487:E3487"/>
    <mergeCell ref="A3488:E3488"/>
    <mergeCell ref="A3489:E3489"/>
    <mergeCell ref="A3490:E3490"/>
    <mergeCell ref="A3491:E3491"/>
    <mergeCell ref="A3492:E3492"/>
    <mergeCell ref="A3493:E3493"/>
    <mergeCell ref="A3494:E3494"/>
    <mergeCell ref="A3495:E3495"/>
    <mergeCell ref="A3496:E3496"/>
    <mergeCell ref="A3497:E3497"/>
    <mergeCell ref="A3498:E3498"/>
    <mergeCell ref="A3499:E3499"/>
    <mergeCell ref="A3500:E3500"/>
    <mergeCell ref="A3501:E3501"/>
    <mergeCell ref="A3502:E3502"/>
    <mergeCell ref="A3503:E3503"/>
    <mergeCell ref="A3504:E3504"/>
    <mergeCell ref="A3505:E3505"/>
    <mergeCell ref="A3506:E3506"/>
    <mergeCell ref="A3507:E3507"/>
    <mergeCell ref="A3508:E3508"/>
    <mergeCell ref="A3509:E3509"/>
    <mergeCell ref="A3510:E3510"/>
    <mergeCell ref="A3511:E3511"/>
    <mergeCell ref="A3512:E3512"/>
    <mergeCell ref="A3513:E3513"/>
    <mergeCell ref="A3514:E3514"/>
    <mergeCell ref="A3515:E3515"/>
    <mergeCell ref="A3518:B3518"/>
    <mergeCell ref="D3518:E3518"/>
    <mergeCell ref="A3537:F3537"/>
    <mergeCell ref="A3538:F3538"/>
    <mergeCell ref="A3539:F3539"/>
    <mergeCell ref="A3541:E3541"/>
    <mergeCell ref="A3545:A3547"/>
    <mergeCell ref="C3545:C3547"/>
    <mergeCell ref="A3550:E3550"/>
    <mergeCell ref="A3551:E3551"/>
    <mergeCell ref="A3552:E3552"/>
    <mergeCell ref="A3553:E3553"/>
    <mergeCell ref="A3554:E3554"/>
    <mergeCell ref="A3555:E3555"/>
    <mergeCell ref="A3556:E3556"/>
    <mergeCell ref="A3557:E3557"/>
    <mergeCell ref="A3558:E3558"/>
    <mergeCell ref="A3559:E3559"/>
    <mergeCell ref="A3560:E3560"/>
    <mergeCell ref="A3561:E3561"/>
    <mergeCell ref="A3562:E3562"/>
    <mergeCell ref="A3563:E3563"/>
    <mergeCell ref="A3564:E3564"/>
    <mergeCell ref="A3565:E3565"/>
    <mergeCell ref="A3566:E3566"/>
    <mergeCell ref="A3567:E3567"/>
    <mergeCell ref="A3568:E3568"/>
    <mergeCell ref="A3569:E3569"/>
    <mergeCell ref="A3570:E3570"/>
    <mergeCell ref="A3571:E3571"/>
    <mergeCell ref="A3572:E3572"/>
    <mergeCell ref="A3573:E3573"/>
    <mergeCell ref="A3574:E3574"/>
    <mergeCell ref="A3575:E3575"/>
    <mergeCell ref="A3576:E3576"/>
    <mergeCell ref="A3577:E3577"/>
    <mergeCell ref="A3578:E3578"/>
    <mergeCell ref="A3579:E3579"/>
    <mergeCell ref="A3580:E3580"/>
    <mergeCell ref="A3581:E3581"/>
    <mergeCell ref="A3582:E3582"/>
    <mergeCell ref="A3583:E3583"/>
    <mergeCell ref="A3584:E3584"/>
    <mergeCell ref="A3585:E3585"/>
    <mergeCell ref="A3588:B3588"/>
    <mergeCell ref="D3588:E3588"/>
    <mergeCell ref="A3599:F3599"/>
    <mergeCell ref="A3600:F3600"/>
    <mergeCell ref="A3601:F3601"/>
    <mergeCell ref="A3603:E3603"/>
    <mergeCell ref="F3604:F3605"/>
    <mergeCell ref="A3607:A3609"/>
    <mergeCell ref="C3607:C3609"/>
    <mergeCell ref="A3612:E3612"/>
    <mergeCell ref="A3613:E3613"/>
    <mergeCell ref="A3614:E3614"/>
    <mergeCell ref="A3615:E3615"/>
    <mergeCell ref="A3616:E3616"/>
    <mergeCell ref="A3617:E3617"/>
    <mergeCell ref="A3618:E3618"/>
    <mergeCell ref="A3619:E3619"/>
    <mergeCell ref="A3620:E3620"/>
    <mergeCell ref="A3621:E3621"/>
    <mergeCell ref="A3622:E3622"/>
    <mergeCell ref="A3623:E3623"/>
    <mergeCell ref="A3624:E3624"/>
    <mergeCell ref="A3625:E3625"/>
    <mergeCell ref="A3626:E3626"/>
    <mergeCell ref="A3627:E3627"/>
    <mergeCell ref="A3628:E3628"/>
    <mergeCell ref="A3629:E3629"/>
    <mergeCell ref="A3630:E3630"/>
    <mergeCell ref="A3631:E3631"/>
    <mergeCell ref="A3632:E3632"/>
    <mergeCell ref="A3633:E3633"/>
    <mergeCell ref="A3634:E3634"/>
    <mergeCell ref="A3635:E3635"/>
    <mergeCell ref="A3636:E3636"/>
    <mergeCell ref="A3637:E3637"/>
    <mergeCell ref="A3638:E3638"/>
    <mergeCell ref="A3639:E3639"/>
    <mergeCell ref="A3640:E3640"/>
    <mergeCell ref="A3643:B3643"/>
    <mergeCell ref="D3643:E3643"/>
    <mergeCell ref="A3662:F3662"/>
    <mergeCell ref="A3663:F3663"/>
    <mergeCell ref="A3664:F3664"/>
    <mergeCell ref="A3666:E3666"/>
    <mergeCell ref="F3667:F3668"/>
    <mergeCell ref="A3670:A3672"/>
    <mergeCell ref="C3670:C3672"/>
    <mergeCell ref="A3675:E3675"/>
    <mergeCell ref="A3676:E3676"/>
    <mergeCell ref="A3677:E3677"/>
    <mergeCell ref="A3678:E3678"/>
    <mergeCell ref="A3679:E3679"/>
    <mergeCell ref="A3680:E3680"/>
    <mergeCell ref="A3681:E3681"/>
    <mergeCell ref="A3682:E3682"/>
    <mergeCell ref="A3683:E3683"/>
    <mergeCell ref="A3684:E3684"/>
    <mergeCell ref="A3685:E3685"/>
    <mergeCell ref="A3686:E3686"/>
    <mergeCell ref="A3687:E3687"/>
    <mergeCell ref="A3688:E3688"/>
    <mergeCell ref="A3689:E3689"/>
    <mergeCell ref="A3690:E3690"/>
    <mergeCell ref="A3691:E3691"/>
    <mergeCell ref="A3692:E3692"/>
    <mergeCell ref="A3693:E3693"/>
    <mergeCell ref="A3694:E3694"/>
    <mergeCell ref="A3695:E3695"/>
    <mergeCell ref="A3696:E3696"/>
    <mergeCell ref="A3697:E3697"/>
    <mergeCell ref="A3698:E3698"/>
    <mergeCell ref="A3699:E3699"/>
    <mergeCell ref="A3700:E3700"/>
    <mergeCell ref="A3701:E3701"/>
    <mergeCell ref="A3702:E3702"/>
    <mergeCell ref="A3703:E3703"/>
    <mergeCell ref="A3706:B3706"/>
    <mergeCell ref="D3706:E3706"/>
    <mergeCell ref="A3724:F3724"/>
    <mergeCell ref="A3725:F3725"/>
    <mergeCell ref="A3726:F3726"/>
    <mergeCell ref="A3728:E3728"/>
    <mergeCell ref="F3729:F3730"/>
    <mergeCell ref="A3732:A3733"/>
    <mergeCell ref="C3732:C3733"/>
    <mergeCell ref="A3736:E3736"/>
    <mergeCell ref="A3737:E3737"/>
    <mergeCell ref="A3738:E3738"/>
    <mergeCell ref="A3739:E3739"/>
    <mergeCell ref="A3740:E3740"/>
    <mergeCell ref="A3741:E3741"/>
    <mergeCell ref="A3742:E3742"/>
    <mergeCell ref="A3743:E3743"/>
    <mergeCell ref="A3744:E3744"/>
    <mergeCell ref="A3745:E3745"/>
    <mergeCell ref="A3746:E3746"/>
    <mergeCell ref="A3747:E3747"/>
    <mergeCell ref="A3748:E3748"/>
    <mergeCell ref="A3749:E3749"/>
    <mergeCell ref="A3750:E3750"/>
    <mergeCell ref="A3751:E3751"/>
    <mergeCell ref="A3752:E3752"/>
    <mergeCell ref="A3753:E3753"/>
    <mergeCell ref="A3754:E3754"/>
    <mergeCell ref="A3755:E3755"/>
    <mergeCell ref="A3756:E3756"/>
    <mergeCell ref="A3757:E3757"/>
    <mergeCell ref="A3758:E3758"/>
    <mergeCell ref="A3759:E3759"/>
    <mergeCell ref="A3760:E3760"/>
    <mergeCell ref="A3761:E3761"/>
    <mergeCell ref="A3762:E3762"/>
    <mergeCell ref="A3763:E3763"/>
    <mergeCell ref="A3764:E3764"/>
    <mergeCell ref="A3767:B3767"/>
    <mergeCell ref="D3767:E3767"/>
    <mergeCell ref="A3786:F3786"/>
    <mergeCell ref="A3787:F3787"/>
    <mergeCell ref="A3788:F3788"/>
    <mergeCell ref="A3790:E3790"/>
    <mergeCell ref="F3791:F3792"/>
    <mergeCell ref="A3794:A3795"/>
    <mergeCell ref="C3794:C3795"/>
    <mergeCell ref="A3798:E3798"/>
    <mergeCell ref="A3799:E3799"/>
    <mergeCell ref="A3800:E3800"/>
    <mergeCell ref="A3801:E3801"/>
    <mergeCell ref="A3802:E3802"/>
    <mergeCell ref="A3803:E3803"/>
    <mergeCell ref="A3804:E3804"/>
    <mergeCell ref="A3805:E3805"/>
    <mergeCell ref="A3806:E3806"/>
    <mergeCell ref="A3807:E3807"/>
    <mergeCell ref="A3808:E3808"/>
    <mergeCell ref="A3809:E3809"/>
    <mergeCell ref="A3810:E3810"/>
    <mergeCell ref="A3811:E3811"/>
    <mergeCell ref="A3812:E3812"/>
    <mergeCell ref="A3813:E3813"/>
    <mergeCell ref="A3814:E3814"/>
    <mergeCell ref="A3815:E3815"/>
    <mergeCell ref="A3816:E3816"/>
    <mergeCell ref="A3817:E3817"/>
    <mergeCell ref="A3818:E3818"/>
    <mergeCell ref="A3819:E3819"/>
    <mergeCell ref="A3820:E3820"/>
    <mergeCell ref="A3821:E3821"/>
    <mergeCell ref="A3822:E3822"/>
    <mergeCell ref="A3823:E3823"/>
    <mergeCell ref="A3824:E3824"/>
    <mergeCell ref="A3825:E3825"/>
    <mergeCell ref="A3826:E3826"/>
    <mergeCell ref="A3829:B3829"/>
    <mergeCell ref="D3829:E3829"/>
    <mergeCell ref="A3848:F3848"/>
    <mergeCell ref="A3849:F3849"/>
    <mergeCell ref="A3850:F3850"/>
    <mergeCell ref="A3852:E3852"/>
    <mergeCell ref="F3853:F3854"/>
    <mergeCell ref="A3856:A3858"/>
    <mergeCell ref="C3856:C3858"/>
    <mergeCell ref="A3861:E3861"/>
    <mergeCell ref="A3862:E3862"/>
    <mergeCell ref="A3863:E3863"/>
    <mergeCell ref="A3864:E3864"/>
    <mergeCell ref="A3865:E3865"/>
    <mergeCell ref="A3866:E3866"/>
    <mergeCell ref="A3867:E3867"/>
    <mergeCell ref="A3868:E3868"/>
    <mergeCell ref="A3869:E3869"/>
    <mergeCell ref="A3870:E3870"/>
    <mergeCell ref="A3871:E3871"/>
    <mergeCell ref="A3872:E3872"/>
    <mergeCell ref="A3873:E3873"/>
    <mergeCell ref="A3874:E3874"/>
    <mergeCell ref="A3875:E3875"/>
    <mergeCell ref="A3876:E3876"/>
    <mergeCell ref="A3877:E3877"/>
    <mergeCell ref="A3878:E3878"/>
    <mergeCell ref="A3879:E3879"/>
    <mergeCell ref="A3880:E3880"/>
    <mergeCell ref="A3881:E3881"/>
    <mergeCell ref="A3882:E3882"/>
    <mergeCell ref="A3883:E3883"/>
    <mergeCell ref="A3884:E3884"/>
    <mergeCell ref="A3885:E3885"/>
    <mergeCell ref="A3886:E3886"/>
    <mergeCell ref="A3887:E3887"/>
    <mergeCell ref="A3888:E3888"/>
    <mergeCell ref="A3889:E3889"/>
    <mergeCell ref="A3892:B3892"/>
    <mergeCell ref="D3892:E3892"/>
    <mergeCell ref="A3909:G3909"/>
    <mergeCell ref="A3910:G3910"/>
    <mergeCell ref="A3911:G3911"/>
    <mergeCell ref="A3912:G3912"/>
    <mergeCell ref="A3914:E3914"/>
    <mergeCell ref="A3918:A3919"/>
    <mergeCell ref="A3922:F3922"/>
    <mergeCell ref="A3923:F3923"/>
    <mergeCell ref="A3924:F3924"/>
    <mergeCell ref="A3925:F3925"/>
    <mergeCell ref="A3926:F3926"/>
    <mergeCell ref="A3927:F3927"/>
    <mergeCell ref="A3928:F3928"/>
    <mergeCell ref="A3929:F3929"/>
    <mergeCell ref="A3930:F3930"/>
    <mergeCell ref="A3931:F3931"/>
    <mergeCell ref="A3932:F3932"/>
    <mergeCell ref="A3933:F3933"/>
    <mergeCell ref="A3934:F3934"/>
    <mergeCell ref="A3935:F3935"/>
    <mergeCell ref="A3936:F3936"/>
    <mergeCell ref="A3937:F3937"/>
    <mergeCell ref="A3938:F3938"/>
    <mergeCell ref="A3939:F3939"/>
    <mergeCell ref="A3940:F3940"/>
    <mergeCell ref="A3941:F3941"/>
    <mergeCell ref="A3942:F3942"/>
    <mergeCell ref="A3943:F3943"/>
    <mergeCell ref="A3944:F3944"/>
    <mergeCell ref="A3945:F3945"/>
    <mergeCell ref="A3946:F3946"/>
    <mergeCell ref="A3947:F3947"/>
    <mergeCell ref="A3948:F3948"/>
    <mergeCell ref="A3949:F3949"/>
    <mergeCell ref="A3950:F3950"/>
    <mergeCell ref="A3951:F3951"/>
    <mergeCell ref="A3952:F3952"/>
    <mergeCell ref="A3953:F3953"/>
    <mergeCell ref="A3954:F3954"/>
    <mergeCell ref="A3955:F3955"/>
    <mergeCell ref="A3956:F3956"/>
    <mergeCell ref="A3957:F3957"/>
    <mergeCell ref="A3960:B3960"/>
    <mergeCell ref="D3960:F3960"/>
    <mergeCell ref="A3971:F3971"/>
    <mergeCell ref="A3972:F3972"/>
    <mergeCell ref="A3973:F3973"/>
    <mergeCell ref="A3974:F3974"/>
    <mergeCell ref="A3975:E3975"/>
    <mergeCell ref="A3979:A3980"/>
    <mergeCell ref="C3979:C3980"/>
    <mergeCell ref="A3983:E3983"/>
    <mergeCell ref="A3984:E3984"/>
    <mergeCell ref="A3985:E3985"/>
    <mergeCell ref="A3986:E3986"/>
    <mergeCell ref="A3987:E3987"/>
    <mergeCell ref="A3988:E3988"/>
    <mergeCell ref="A3989:E3989"/>
    <mergeCell ref="A3990:E3990"/>
    <mergeCell ref="A3991:E3991"/>
    <mergeCell ref="A3992:E3992"/>
    <mergeCell ref="A3993:E3993"/>
    <mergeCell ref="A3994:E3994"/>
    <mergeCell ref="A3995:E3995"/>
    <mergeCell ref="A3996:E3996"/>
    <mergeCell ref="A3997:E3997"/>
    <mergeCell ref="A3998:E3998"/>
    <mergeCell ref="A3999:E3999"/>
    <mergeCell ref="A4000:E4000"/>
    <mergeCell ref="A4001:E4001"/>
    <mergeCell ref="A4002:E4002"/>
    <mergeCell ref="A4003:E4003"/>
    <mergeCell ref="A4004:E4004"/>
    <mergeCell ref="A4005:E4005"/>
    <mergeCell ref="A4006:E4006"/>
    <mergeCell ref="A4007:E4007"/>
    <mergeCell ref="A4008:E4008"/>
    <mergeCell ref="A4009:E4009"/>
    <mergeCell ref="A4010:E4010"/>
    <mergeCell ref="A4011:E4011"/>
    <mergeCell ref="A4012:E4012"/>
    <mergeCell ref="A4013:E4013"/>
    <mergeCell ref="A4014:E4014"/>
    <mergeCell ref="A4015:E4015"/>
    <mergeCell ref="A4016:E4016"/>
    <mergeCell ref="A4017:E4017"/>
    <mergeCell ref="A4018:E4018"/>
    <mergeCell ref="A4021:B4021"/>
    <mergeCell ref="D4021:E4021"/>
  </mergeCells>
  <printOptions/>
  <pageMargins left="0.2" right="0.27" top="0.33" bottom="0.56" header="0.23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ЖЭУ-16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</cp:lastModifiedBy>
  <cp:lastPrinted>2011-01-20T11:54:57Z</cp:lastPrinted>
  <dcterms:created xsi:type="dcterms:W3CDTF">2008-01-23T10:57:26Z</dcterms:created>
  <dcterms:modified xsi:type="dcterms:W3CDTF">2011-01-20T11:55:45Z</dcterms:modified>
  <cp:category/>
  <cp:version/>
  <cp:contentType/>
  <cp:contentStatus/>
</cp:coreProperties>
</file>